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0" windowWidth="17520" windowHeight="11020" activeTab="1"/>
  </bookViews>
  <sheets>
    <sheet name="Структура в сравнении" sheetId="1" r:id="rId1"/>
    <sheet name="Меню" sheetId="2" r:id="rId2"/>
    <sheet name="Расчет ХЭХ" sheetId="3" r:id="rId3"/>
    <sheet name="ПЭЦ" sheetId="4" r:id="rId4"/>
    <sheet name="Справочно_Нетто" sheetId="5" r:id="rId5"/>
    <sheet name="Справочно_НЕТТО Свод" sheetId="9" r:id="rId6"/>
    <sheet name="Справочно_Ведомость контроля" sheetId="11" r:id="rId7"/>
    <sheet name="Выполнение норм" sheetId="10" r:id="rId8"/>
  </sheets>
  <definedNames>
    <definedName name="_xlnm.Print_Area" localSheetId="7">'Выполнение норм'!$A$1:$AI$44</definedName>
    <definedName name="_xlnm.Print_Area" localSheetId="1">Меню!$A$1:$O$303</definedName>
    <definedName name="_xlnm.Print_Area" localSheetId="3">ПЭЦ!$A$1:$P$64</definedName>
    <definedName name="_xlnm.Print_Area" localSheetId="2">'Расчет ХЭХ'!$A$1:$O$26</definedName>
    <definedName name="_xlnm.Print_Area" localSheetId="5">'Справочно_НЕТТО Свод'!$A$1:$T$69</definedName>
  </definedNames>
  <calcPr calcId="125725" calcMode="manual"/>
</workbook>
</file>

<file path=xl/calcChain.xml><?xml version="1.0" encoding="utf-8"?>
<calcChain xmlns="http://schemas.openxmlformats.org/spreadsheetml/2006/main">
  <c r="H288" i="1"/>
  <c r="H292"/>
  <c r="H303"/>
  <c r="H308"/>
  <c r="AF26" i="10" l="1"/>
  <c r="AF23"/>
  <c r="AF12"/>
  <c r="AF9"/>
  <c r="Y39"/>
  <c r="Y36"/>
  <c r="Y26"/>
  <c r="Y7"/>
  <c r="Y6"/>
  <c r="Q42"/>
  <c r="Q36"/>
  <c r="Q28"/>
  <c r="Q26"/>
  <c r="Q19"/>
  <c r="Q13"/>
  <c r="Q8"/>
  <c r="J39"/>
  <c r="J32"/>
  <c r="J26"/>
  <c r="J9"/>
  <c r="L42" i="11"/>
  <c r="AF42" i="10" s="1"/>
  <c r="L39" i="11"/>
  <c r="AF39" i="10" s="1"/>
  <c r="L37" i="11"/>
  <c r="M37" s="1"/>
  <c r="L34"/>
  <c r="D34" s="1"/>
  <c r="L32"/>
  <c r="M32" s="1"/>
  <c r="L31"/>
  <c r="M31" s="1"/>
  <c r="L30"/>
  <c r="L29"/>
  <c r="M29" s="1"/>
  <c r="L28"/>
  <c r="M28" s="1"/>
  <c r="L27"/>
  <c r="M27" s="1"/>
  <c r="L26"/>
  <c r="AF13" i="10" s="1"/>
  <c r="L25" i="11"/>
  <c r="AF15" i="10" s="1"/>
  <c r="L24" i="11"/>
  <c r="M24" s="1"/>
  <c r="L22"/>
  <c r="M22" s="1"/>
  <c r="L19"/>
  <c r="L15"/>
  <c r="L10"/>
  <c r="M10" s="1"/>
  <c r="L8"/>
  <c r="AF30" i="10" s="1"/>
  <c r="L7" i="11"/>
  <c r="M7" s="1"/>
  <c r="J42"/>
  <c r="Y42" i="10" s="1"/>
  <c r="J39" i="11"/>
  <c r="K39" s="1"/>
  <c r="J37"/>
  <c r="K37" s="1"/>
  <c r="J34"/>
  <c r="J32"/>
  <c r="Y32" i="10" s="1"/>
  <c r="J31" i="11"/>
  <c r="Y8" i="10" s="1"/>
  <c r="J30" i="11"/>
  <c r="Y9" i="10" s="1"/>
  <c r="AB9" s="1"/>
  <c r="J29" i="11"/>
  <c r="K29" s="1"/>
  <c r="J28"/>
  <c r="K28" s="1"/>
  <c r="J27"/>
  <c r="K27" s="1"/>
  <c r="J26"/>
  <c r="Y13" i="10" s="1"/>
  <c r="J25" i="11"/>
  <c r="K25" s="1"/>
  <c r="J24"/>
  <c r="Y15" i="10" s="1"/>
  <c r="AA15" s="1"/>
  <c r="J22" i="11"/>
  <c r="Y12" i="10" s="1"/>
  <c r="J19" i="11"/>
  <c r="K19" s="1"/>
  <c r="J15"/>
  <c r="J10"/>
  <c r="K10" s="1"/>
  <c r="J8"/>
  <c r="Y30" i="10" s="1"/>
  <c r="J7" i="11"/>
  <c r="Y27" i="10" s="1"/>
  <c r="H42" i="11"/>
  <c r="H39"/>
  <c r="I39" s="1"/>
  <c r="H37"/>
  <c r="H34"/>
  <c r="H32"/>
  <c r="Q32" i="10" s="1"/>
  <c r="H31" i="11"/>
  <c r="F30"/>
  <c r="H30"/>
  <c r="Q9" i="10" s="1"/>
  <c r="H29" i="11"/>
  <c r="Q7" i="10" s="1"/>
  <c r="H28" i="11"/>
  <c r="H27"/>
  <c r="I27" s="1"/>
  <c r="H26"/>
  <c r="H25"/>
  <c r="H24"/>
  <c r="I24" s="1"/>
  <c r="H23"/>
  <c r="Q14" i="10" s="1"/>
  <c r="H22" i="11"/>
  <c r="Q12" i="10" s="1"/>
  <c r="H21" i="11"/>
  <c r="I21" s="1"/>
  <c r="H19"/>
  <c r="Q23" i="10" s="1"/>
  <c r="H16" i="11"/>
  <c r="I16" s="1"/>
  <c r="H15"/>
  <c r="I15" s="1"/>
  <c r="H13"/>
  <c r="H12"/>
  <c r="H10"/>
  <c r="Q29" i="10" s="1"/>
  <c r="H9" i="11"/>
  <c r="H8"/>
  <c r="Q30" i="10" s="1"/>
  <c r="H7" i="11"/>
  <c r="Q27" i="10" s="1"/>
  <c r="I23" i="11"/>
  <c r="I8"/>
  <c r="F44"/>
  <c r="F42"/>
  <c r="J42" i="10" s="1"/>
  <c r="F39" i="11"/>
  <c r="G39" s="1"/>
  <c r="F37"/>
  <c r="G37" s="1"/>
  <c r="F34"/>
  <c r="F32"/>
  <c r="F31"/>
  <c r="J8" i="10" s="1"/>
  <c r="F29" i="11"/>
  <c r="G29" s="1"/>
  <c r="F28"/>
  <c r="F27"/>
  <c r="J6" i="10" s="1"/>
  <c r="F26" i="11"/>
  <c r="J13" i="10" s="1"/>
  <c r="F25" i="11"/>
  <c r="F24"/>
  <c r="G24" s="1"/>
  <c r="F22"/>
  <c r="J12" i="10" s="1"/>
  <c r="F19" i="11"/>
  <c r="J23" i="10" s="1"/>
  <c r="F15" i="11"/>
  <c r="F10"/>
  <c r="G10" s="1"/>
  <c r="F8"/>
  <c r="G8" s="1"/>
  <c r="F7"/>
  <c r="J27" i="10" s="1"/>
  <c r="M27" s="1"/>
  <c r="F6" i="9"/>
  <c r="F7"/>
  <c r="F8"/>
  <c r="F10"/>
  <c r="F15"/>
  <c r="F19"/>
  <c r="F22"/>
  <c r="F24"/>
  <c r="F25"/>
  <c r="F26"/>
  <c r="F27"/>
  <c r="F28"/>
  <c r="F29"/>
  <c r="F30"/>
  <c r="F31"/>
  <c r="F32"/>
  <c r="F34"/>
  <c r="F37"/>
  <c r="F39"/>
  <c r="F42"/>
  <c r="F44"/>
  <c r="T11" i="5"/>
  <c r="D33" i="9" s="1"/>
  <c r="J33" i="11" s="1"/>
  <c r="AT8" i="5"/>
  <c r="AT10"/>
  <c r="AT12"/>
  <c r="AT14"/>
  <c r="AT6"/>
  <c r="C13"/>
  <c r="L31" i="9" s="1"/>
  <c r="D13" i="5"/>
  <c r="L16" i="9" s="1"/>
  <c r="E13" i="5"/>
  <c r="L29" i="9" s="1"/>
  <c r="F13" i="5"/>
  <c r="E40" i="9" s="1"/>
  <c r="L40" i="11" s="1"/>
  <c r="G13" i="5"/>
  <c r="H13"/>
  <c r="S38" i="9" s="1"/>
  <c r="S34" s="1"/>
  <c r="E23" s="1"/>
  <c r="L23" i="11" s="1"/>
  <c r="I13" i="5"/>
  <c r="L45" i="9" s="1"/>
  <c r="J13" i="5"/>
  <c r="E11" i="9" s="1"/>
  <c r="L11" i="11" s="1"/>
  <c r="K13" i="5"/>
  <c r="L8" i="9" s="1"/>
  <c r="L13" i="5"/>
  <c r="L7" i="9" s="1"/>
  <c r="M13" i="5"/>
  <c r="L14" i="9" s="1"/>
  <c r="N13" i="5"/>
  <c r="L10" i="9" s="1"/>
  <c r="O13" i="5"/>
  <c r="L6" i="9" s="1"/>
  <c r="P13" i="5"/>
  <c r="Q13"/>
  <c r="E18" i="9" s="1"/>
  <c r="L18" i="11" s="1"/>
  <c r="M18" s="1"/>
  <c r="R13" i="5"/>
  <c r="E43" i="9" s="1"/>
  <c r="L43" i="11" s="1"/>
  <c r="S13" i="5"/>
  <c r="L49" i="9" s="1"/>
  <c r="T13" i="5"/>
  <c r="E33" i="9" s="1"/>
  <c r="L33" i="11" s="1"/>
  <c r="U13" i="5"/>
  <c r="V13"/>
  <c r="L47" i="9" s="1"/>
  <c r="W13" i="5"/>
  <c r="X13"/>
  <c r="L11" i="9" s="1"/>
  <c r="Y13" i="5"/>
  <c r="L13" i="9" s="1"/>
  <c r="Z13" i="5"/>
  <c r="L12" i="9" s="1"/>
  <c r="AA13" i="5"/>
  <c r="S7" i="9" s="1"/>
  <c r="AB13" i="5"/>
  <c r="S10" i="9" s="1"/>
  <c r="AC13" i="5"/>
  <c r="L34" i="9" s="1"/>
  <c r="AD13" i="5"/>
  <c r="AE13"/>
  <c r="S42" i="9" s="1"/>
  <c r="AF13" i="5"/>
  <c r="L52" i="9" s="1"/>
  <c r="AG13" i="5"/>
  <c r="AH13"/>
  <c r="AI13"/>
  <c r="L48" i="9" s="1"/>
  <c r="AJ13" i="5"/>
  <c r="E41" i="9" s="1"/>
  <c r="L41" i="11" s="1"/>
  <c r="AK13" i="5"/>
  <c r="E20" i="9" s="1"/>
  <c r="L20" i="11" s="1"/>
  <c r="AF10" i="10" s="1"/>
  <c r="AL13" i="5"/>
  <c r="S50" i="9" s="1"/>
  <c r="S47" s="1"/>
  <c r="E16" s="1"/>
  <c r="L16" i="11" s="1"/>
  <c r="AM13" i="5"/>
  <c r="AN13"/>
  <c r="S43" i="9" s="1"/>
  <c r="AO13" i="5"/>
  <c r="E38" i="9" s="1"/>
  <c r="L38" i="11" s="1"/>
  <c r="AP13" i="5"/>
  <c r="L56" i="9" s="1"/>
  <c r="AQ13" i="5"/>
  <c r="E17" i="9" s="1"/>
  <c r="L17" i="11" s="1"/>
  <c r="M17" s="1"/>
  <c r="AR13" i="5"/>
  <c r="S44" i="9" s="1"/>
  <c r="AS13" i="5"/>
  <c r="L28" i="9" s="1"/>
  <c r="C11" i="5"/>
  <c r="K31" i="9" s="1"/>
  <c r="D11" i="5"/>
  <c r="K16" i="9" s="1"/>
  <c r="E11" i="5"/>
  <c r="K29" i="9" s="1"/>
  <c r="F11" i="5"/>
  <c r="D40" i="9" s="1"/>
  <c r="J40" i="11" s="1"/>
  <c r="G11" i="5"/>
  <c r="H11"/>
  <c r="R38" i="9" s="1"/>
  <c r="R34" s="1"/>
  <c r="D23" s="1"/>
  <c r="J23" i="11" s="1"/>
  <c r="I11" i="5"/>
  <c r="K45" i="9" s="1"/>
  <c r="J11" i="5"/>
  <c r="D11" i="9" s="1"/>
  <c r="J11" i="11" s="1"/>
  <c r="K11" i="5"/>
  <c r="K8" i="9" s="1"/>
  <c r="L11" i="5"/>
  <c r="K7" i="9" s="1"/>
  <c r="M11" i="5"/>
  <c r="K14" i="9" s="1"/>
  <c r="N11" i="5"/>
  <c r="K10" i="9" s="1"/>
  <c r="O11" i="5"/>
  <c r="K6" i="9" s="1"/>
  <c r="P11" i="5"/>
  <c r="Q11"/>
  <c r="D18" i="9" s="1"/>
  <c r="J18" i="11" s="1"/>
  <c r="K18" s="1"/>
  <c r="R11" i="5"/>
  <c r="D43" i="9" s="1"/>
  <c r="J43" i="11" s="1"/>
  <c r="S11" i="5"/>
  <c r="K49" i="9" s="1"/>
  <c r="U11" i="5"/>
  <c r="V11"/>
  <c r="K47" i="9" s="1"/>
  <c r="W11" i="5"/>
  <c r="K9" i="9" s="1"/>
  <c r="X11" i="5"/>
  <c r="K11" i="9" s="1"/>
  <c r="Y11" i="5"/>
  <c r="K13" i="9" s="1"/>
  <c r="Z11" i="5"/>
  <c r="K12" i="9" s="1"/>
  <c r="AA11" i="5"/>
  <c r="R7" i="9" s="1"/>
  <c r="AB11" i="5"/>
  <c r="R10" i="9" s="1"/>
  <c r="AC11" i="5"/>
  <c r="K34" i="9" s="1"/>
  <c r="AD11" i="5"/>
  <c r="AE11"/>
  <c r="R42" i="9" s="1"/>
  <c r="AF11" i="5"/>
  <c r="K52" i="9" s="1"/>
  <c r="AG11" i="5"/>
  <c r="AH11"/>
  <c r="AI11"/>
  <c r="K48" i="9" s="1"/>
  <c r="AJ11" i="5"/>
  <c r="D41" i="9" s="1"/>
  <c r="J41" i="11" s="1"/>
  <c r="AK11" i="5"/>
  <c r="D20" i="9" s="1"/>
  <c r="J20" i="11" s="1"/>
  <c r="Y10" i="10" s="1"/>
  <c r="AL11" i="5"/>
  <c r="R50" i="9" s="1"/>
  <c r="R47" s="1"/>
  <c r="D16" s="1"/>
  <c r="J16" i="11" s="1"/>
  <c r="AM11" i="5"/>
  <c r="AN11"/>
  <c r="R43" i="9" s="1"/>
  <c r="AO11" i="5"/>
  <c r="D38" i="9" s="1"/>
  <c r="J38" i="11" s="1"/>
  <c r="AP11" i="5"/>
  <c r="K56" i="9" s="1"/>
  <c r="AQ11" i="5"/>
  <c r="D17" i="9" s="1"/>
  <c r="J17" i="11" s="1"/>
  <c r="K17" s="1"/>
  <c r="AR11" i="5"/>
  <c r="R44" i="9" s="1"/>
  <c r="AS11" i="5"/>
  <c r="K28" i="9" s="1"/>
  <c r="C9" i="5"/>
  <c r="J31" i="9" s="1"/>
  <c r="D9" i="5"/>
  <c r="J16" i="9" s="1"/>
  <c r="E9" i="5"/>
  <c r="J29" i="9" s="1"/>
  <c r="F9" i="5"/>
  <c r="C40" i="9" s="1"/>
  <c r="H40" i="11" s="1"/>
  <c r="G9" i="5"/>
  <c r="H9"/>
  <c r="Q38" i="9" s="1"/>
  <c r="I9" i="5"/>
  <c r="J45" i="9" s="1"/>
  <c r="J9" i="5"/>
  <c r="C11" i="9" s="1"/>
  <c r="H11" i="11" s="1"/>
  <c r="K9" i="5"/>
  <c r="J8" i="9" s="1"/>
  <c r="L9" i="5"/>
  <c r="J7" i="9" s="1"/>
  <c r="M9" i="5"/>
  <c r="J14" i="9" s="1"/>
  <c r="N9" i="5"/>
  <c r="J10" i="9" s="1"/>
  <c r="O9" i="5"/>
  <c r="J6" i="9" s="1"/>
  <c r="P9" i="5"/>
  <c r="Q9"/>
  <c r="C18" i="9" s="1"/>
  <c r="H18" i="11" s="1"/>
  <c r="I18" s="1"/>
  <c r="R9" i="5"/>
  <c r="C43" i="9" s="1"/>
  <c r="H43" i="11" s="1"/>
  <c r="S9" i="5"/>
  <c r="J49" i="9" s="1"/>
  <c r="T9" i="5"/>
  <c r="C33" i="9" s="1"/>
  <c r="H33" i="11" s="1"/>
  <c r="U9" i="5"/>
  <c r="V9"/>
  <c r="J47" i="9" s="1"/>
  <c r="W9" i="5"/>
  <c r="J9" i="9" s="1"/>
  <c r="X9" i="5"/>
  <c r="J11" i="9" s="1"/>
  <c r="Y9" i="5"/>
  <c r="J13" i="9" s="1"/>
  <c r="Z9" i="5"/>
  <c r="J12" i="9" s="1"/>
  <c r="AA9" i="5"/>
  <c r="Q7" i="9" s="1"/>
  <c r="AB9" i="5"/>
  <c r="Q10" i="9" s="1"/>
  <c r="AC9" i="5"/>
  <c r="J34" i="9" s="1"/>
  <c r="AD9" i="5"/>
  <c r="AE9"/>
  <c r="Q42" i="9" s="1"/>
  <c r="AF9" i="5"/>
  <c r="J52" i="9" s="1"/>
  <c r="AG9" i="5"/>
  <c r="AH9"/>
  <c r="AI9"/>
  <c r="J48" i="9" s="1"/>
  <c r="AJ9" i="5"/>
  <c r="C41" i="9" s="1"/>
  <c r="H41" i="11" s="1"/>
  <c r="AK9" i="5"/>
  <c r="C20" i="9" s="1"/>
  <c r="H20" i="11" s="1"/>
  <c r="Q10" i="10" s="1"/>
  <c r="AL9" i="5"/>
  <c r="Q50" i="9" s="1"/>
  <c r="AM9" i="5"/>
  <c r="AN9"/>
  <c r="Q43" i="9" s="1"/>
  <c r="AO9" i="5"/>
  <c r="C38" i="9" s="1"/>
  <c r="H38" i="11" s="1"/>
  <c r="AP9" i="5"/>
  <c r="J56" i="9" s="1"/>
  <c r="AQ9" i="5"/>
  <c r="C17" i="9" s="1"/>
  <c r="H17" i="11" s="1"/>
  <c r="AR9" i="5"/>
  <c r="Q44" i="9" s="1"/>
  <c r="AS9" i="5"/>
  <c r="J28" i="9" s="1"/>
  <c r="C7" i="5"/>
  <c r="D7"/>
  <c r="I16" i="9" s="1"/>
  <c r="E7" i="5"/>
  <c r="F7"/>
  <c r="B40" i="9" s="1"/>
  <c r="G7" i="5"/>
  <c r="H7"/>
  <c r="P38" i="9" s="1"/>
  <c r="P34" s="1"/>
  <c r="B23" s="1"/>
  <c r="F23" i="11" s="1"/>
  <c r="I7" i="5"/>
  <c r="J7"/>
  <c r="B11" i="9" s="1"/>
  <c r="K7" i="5"/>
  <c r="L7"/>
  <c r="I7" i="9" s="1"/>
  <c r="M7" i="5"/>
  <c r="N7"/>
  <c r="I10" i="9" s="1"/>
  <c r="O7" i="5"/>
  <c r="P7"/>
  <c r="Q7"/>
  <c r="R7"/>
  <c r="B43" i="9" s="1"/>
  <c r="S7" i="5"/>
  <c r="T7"/>
  <c r="B33" i="9" s="1"/>
  <c r="U7" i="5"/>
  <c r="V7"/>
  <c r="I47" i="9" s="1"/>
  <c r="W7" i="5"/>
  <c r="X7"/>
  <c r="I11" i="9" s="1"/>
  <c r="Y7" i="5"/>
  <c r="Z7"/>
  <c r="I12" i="9" s="1"/>
  <c r="AA7" i="5"/>
  <c r="AB7"/>
  <c r="AC7"/>
  <c r="AD7"/>
  <c r="AE7"/>
  <c r="AF7"/>
  <c r="AG7"/>
  <c r="AH7"/>
  <c r="AI7"/>
  <c r="AJ7"/>
  <c r="B41" i="9" s="1"/>
  <c r="AK7" i="5"/>
  <c r="AL7"/>
  <c r="P50" i="9" s="1"/>
  <c r="P47" s="1"/>
  <c r="B16" s="1"/>
  <c r="AM7" i="5"/>
  <c r="AN7"/>
  <c r="P43" i="9" s="1"/>
  <c r="AO7" i="5"/>
  <c r="AP7"/>
  <c r="I56" i="9" s="1"/>
  <c r="AQ7" i="5"/>
  <c r="AR7"/>
  <c r="P44" i="9" s="1"/>
  <c r="AS7" i="5"/>
  <c r="I28" i="9" s="1"/>
  <c r="B13" i="5"/>
  <c r="B11"/>
  <c r="B9"/>
  <c r="B7"/>
  <c r="C45" i="11"/>
  <c r="D44"/>
  <c r="M42"/>
  <c r="K42"/>
  <c r="G42"/>
  <c r="M39"/>
  <c r="I32"/>
  <c r="K31"/>
  <c r="G31"/>
  <c r="M30"/>
  <c r="I30"/>
  <c r="I28"/>
  <c r="G27"/>
  <c r="M25"/>
  <c r="I25"/>
  <c r="G25"/>
  <c r="K24"/>
  <c r="K22"/>
  <c r="I22"/>
  <c r="G22"/>
  <c r="M19"/>
  <c r="I19"/>
  <c r="G19"/>
  <c r="M15"/>
  <c r="G15"/>
  <c r="I13"/>
  <c r="I12"/>
  <c r="I9"/>
  <c r="D8"/>
  <c r="E8" s="1"/>
  <c r="K7"/>
  <c r="I7"/>
  <c r="G7"/>
  <c r="M6"/>
  <c r="K6"/>
  <c r="I6"/>
  <c r="G6"/>
  <c r="D6"/>
  <c r="E6" s="1"/>
  <c r="D44" i="10"/>
  <c r="O10"/>
  <c r="A10"/>
  <c r="Z43"/>
  <c r="K43" s="1"/>
  <c r="Z42"/>
  <c r="Z41"/>
  <c r="K41" s="1"/>
  <c r="AG41" s="1"/>
  <c r="Z40"/>
  <c r="K40" s="1"/>
  <c r="AA39"/>
  <c r="Z39"/>
  <c r="Z38"/>
  <c r="Z36"/>
  <c r="AA36" s="1"/>
  <c r="K36"/>
  <c r="Z35"/>
  <c r="K35"/>
  <c r="K34" s="1"/>
  <c r="Z33"/>
  <c r="K33"/>
  <c r="Z32"/>
  <c r="M32"/>
  <c r="K32"/>
  <c r="C31"/>
  <c r="Z30"/>
  <c r="K30" s="1"/>
  <c r="AG30" s="1"/>
  <c r="Z29"/>
  <c r="K29"/>
  <c r="AG29" s="1"/>
  <c r="R29" s="1"/>
  <c r="Z28"/>
  <c r="K28"/>
  <c r="AG28" s="1"/>
  <c r="R28" s="1"/>
  <c r="T28" s="1"/>
  <c r="Z27"/>
  <c r="K27"/>
  <c r="AG27" s="1"/>
  <c r="R27" s="1"/>
  <c r="Z26"/>
  <c r="K26" s="1"/>
  <c r="AA24"/>
  <c r="Z24"/>
  <c r="L24"/>
  <c r="K24"/>
  <c r="AG24" s="1"/>
  <c r="AH24" s="1"/>
  <c r="C24"/>
  <c r="E24" s="1"/>
  <c r="Z23"/>
  <c r="K23"/>
  <c r="Z22"/>
  <c r="K22"/>
  <c r="AG22" s="1"/>
  <c r="Z21"/>
  <c r="K21"/>
  <c r="AG21" s="1"/>
  <c r="R21" s="1"/>
  <c r="Z20"/>
  <c r="K20"/>
  <c r="Z19"/>
  <c r="Z18"/>
  <c r="K18" s="1"/>
  <c r="AG18" s="1"/>
  <c r="R18" s="1"/>
  <c r="Z16"/>
  <c r="Z15"/>
  <c r="K15" s="1"/>
  <c r="Z14"/>
  <c r="K14"/>
  <c r="AG14" s="1"/>
  <c r="Z13"/>
  <c r="K13"/>
  <c r="AG13" s="1"/>
  <c r="Z12"/>
  <c r="K12"/>
  <c r="AG12" s="1"/>
  <c r="Z11"/>
  <c r="K11" s="1"/>
  <c r="Z9"/>
  <c r="K9"/>
  <c r="AG9" s="1"/>
  <c r="Z8"/>
  <c r="K8" s="1"/>
  <c r="Z7"/>
  <c r="Z6"/>
  <c r="K6" s="1"/>
  <c r="AG6" s="1"/>
  <c r="Z5"/>
  <c r="M68" i="9"/>
  <c r="J66"/>
  <c r="C35" s="1"/>
  <c r="H35" i="11" s="1"/>
  <c r="M67" i="9"/>
  <c r="L66"/>
  <c r="E35" s="1"/>
  <c r="L35" i="11" s="1"/>
  <c r="K66" i="9"/>
  <c r="I66"/>
  <c r="M63"/>
  <c r="M62"/>
  <c r="M61"/>
  <c r="T60"/>
  <c r="L60"/>
  <c r="K60"/>
  <c r="J60"/>
  <c r="T59"/>
  <c r="T58"/>
  <c r="T57"/>
  <c r="T56" s="1"/>
  <c r="M57"/>
  <c r="M55"/>
  <c r="M54"/>
  <c r="T53"/>
  <c r="M53"/>
  <c r="T52"/>
  <c r="T51"/>
  <c r="M50"/>
  <c r="T49"/>
  <c r="M46"/>
  <c r="M41"/>
  <c r="M40"/>
  <c r="M39"/>
  <c r="M38"/>
  <c r="L38"/>
  <c r="K38"/>
  <c r="J38"/>
  <c r="I38"/>
  <c r="T37"/>
  <c r="T36"/>
  <c r="T35"/>
  <c r="M35"/>
  <c r="D35"/>
  <c r="J35" i="11" s="1"/>
  <c r="B35" i="9"/>
  <c r="F35" s="1"/>
  <c r="M33"/>
  <c r="T31"/>
  <c r="T30"/>
  <c r="M30"/>
  <c r="T29"/>
  <c r="T28"/>
  <c r="S27"/>
  <c r="R27"/>
  <c r="P27"/>
  <c r="B25" s="1"/>
  <c r="M27"/>
  <c r="M26"/>
  <c r="M25"/>
  <c r="E25"/>
  <c r="D25"/>
  <c r="T24"/>
  <c r="M24"/>
  <c r="T23"/>
  <c r="M23"/>
  <c r="T22"/>
  <c r="M22"/>
  <c r="T21"/>
  <c r="T19"/>
  <c r="S19"/>
  <c r="R19"/>
  <c r="P19"/>
  <c r="M17"/>
  <c r="T16"/>
  <c r="T15"/>
  <c r="M15"/>
  <c r="T14"/>
  <c r="T13" s="1"/>
  <c r="S13"/>
  <c r="R13"/>
  <c r="P13"/>
  <c r="T9"/>
  <c r="T8"/>
  <c r="T6"/>
  <c r="E6"/>
  <c r="D6"/>
  <c r="F5"/>
  <c r="I35" i="11" l="1"/>
  <c r="Q16" i="10"/>
  <c r="AA8"/>
  <c r="AB8"/>
  <c r="M35" i="11"/>
  <c r="AF16" i="10"/>
  <c r="K35" i="11"/>
  <c r="Y16" i="10"/>
  <c r="AB16" s="1"/>
  <c r="AF6"/>
  <c r="J15"/>
  <c r="J36"/>
  <c r="Y23"/>
  <c r="Q11"/>
  <c r="AF36"/>
  <c r="AA9"/>
  <c r="K30" i="11"/>
  <c r="M8"/>
  <c r="J30" i="10"/>
  <c r="Q39"/>
  <c r="AF32"/>
  <c r="AA13"/>
  <c r="J29"/>
  <c r="AA23"/>
  <c r="L36"/>
  <c r="I29" i="11"/>
  <c r="F35"/>
  <c r="AF29" i="10"/>
  <c r="AA42"/>
  <c r="J7"/>
  <c r="Q6"/>
  <c r="Q15"/>
  <c r="Q5" s="1"/>
  <c r="Y29"/>
  <c r="AB29" s="1"/>
  <c r="AF8"/>
  <c r="C8" s="1"/>
  <c r="AF27"/>
  <c r="AB27"/>
  <c r="L23"/>
  <c r="I10" i="11"/>
  <c r="AF7" i="10"/>
  <c r="K25"/>
  <c r="K16"/>
  <c r="AG16" s="1"/>
  <c r="Z25"/>
  <c r="AB6"/>
  <c r="L29"/>
  <c r="AB30"/>
  <c r="Z34"/>
  <c r="S29"/>
  <c r="AH29"/>
  <c r="AH27"/>
  <c r="M9"/>
  <c r="S28"/>
  <c r="M29"/>
  <c r="K42"/>
  <c r="AG42" s="1"/>
  <c r="AB12"/>
  <c r="AB23"/>
  <c r="AB42"/>
  <c r="AI29"/>
  <c r="C36" i="9"/>
  <c r="H36" i="11" s="1"/>
  <c r="Q35" i="10" s="1"/>
  <c r="Q34" s="1"/>
  <c r="L51" i="9"/>
  <c r="E36"/>
  <c r="L36" i="11" s="1"/>
  <c r="M36" s="1"/>
  <c r="AT11" i="5"/>
  <c r="D36" i="9"/>
  <c r="J36" i="11" s="1"/>
  <c r="Y35" i="10" s="1"/>
  <c r="Y34" s="1"/>
  <c r="AQ15" i="5"/>
  <c r="AQ16" s="1"/>
  <c r="AM15"/>
  <c r="AM16" s="1"/>
  <c r="AI15"/>
  <c r="AI16" s="1"/>
  <c r="AE15"/>
  <c r="AE16" s="1"/>
  <c r="AA15"/>
  <c r="AA16" s="1"/>
  <c r="W15"/>
  <c r="W16" s="1"/>
  <c r="S15"/>
  <c r="S16" s="1"/>
  <c r="O15"/>
  <c r="O16" s="1"/>
  <c r="K15"/>
  <c r="K16" s="1"/>
  <c r="G15"/>
  <c r="G16" s="1"/>
  <c r="C15"/>
  <c r="C16" s="1"/>
  <c r="AO15"/>
  <c r="AO16" s="1"/>
  <c r="AK15"/>
  <c r="AK16" s="1"/>
  <c r="AG15"/>
  <c r="AG16" s="1"/>
  <c r="AC15"/>
  <c r="AC16" s="1"/>
  <c r="Y15"/>
  <c r="Y16" s="1"/>
  <c r="Q15"/>
  <c r="Q16" s="1"/>
  <c r="M15"/>
  <c r="M16" s="1"/>
  <c r="I15"/>
  <c r="I16" s="1"/>
  <c r="E15"/>
  <c r="E16" s="1"/>
  <c r="AT7"/>
  <c r="I43" i="11"/>
  <c r="Q43" i="10"/>
  <c r="I11" i="11"/>
  <c r="Q18" i="10"/>
  <c r="Q17" s="1"/>
  <c r="I40" i="11"/>
  <c r="Q40" i="10"/>
  <c r="K38" i="11"/>
  <c r="Y38" i="10"/>
  <c r="AB38" s="1"/>
  <c r="Y14"/>
  <c r="AA14" s="1"/>
  <c r="K23" i="11"/>
  <c r="S41" i="9"/>
  <c r="E13" s="1"/>
  <c r="L13" i="11" s="1"/>
  <c r="M13" s="1"/>
  <c r="S5" i="9"/>
  <c r="E21" s="1"/>
  <c r="L21" i="11" s="1"/>
  <c r="F16" i="9"/>
  <c r="F16" i="11"/>
  <c r="D16" s="1"/>
  <c r="E16" s="1"/>
  <c r="F43"/>
  <c r="J43" i="10" s="1"/>
  <c r="M43" s="1"/>
  <c r="F43" i="9"/>
  <c r="F11"/>
  <c r="F11" i="11"/>
  <c r="D11" s="1"/>
  <c r="E11" s="1"/>
  <c r="F40"/>
  <c r="D40" s="1"/>
  <c r="E40" s="1"/>
  <c r="F40" i="9"/>
  <c r="Q38" i="10"/>
  <c r="I38" i="11"/>
  <c r="K41"/>
  <c r="Y41" i="10"/>
  <c r="AB41" s="1"/>
  <c r="M56" i="9"/>
  <c r="M16" i="11"/>
  <c r="AF22" i="10"/>
  <c r="AI22" s="1"/>
  <c r="M43" i="11"/>
  <c r="AF43" i="10"/>
  <c r="M11" i="11"/>
  <c r="AF18" i="10"/>
  <c r="AI18" s="1"/>
  <c r="M40" i="11"/>
  <c r="AF40" i="10"/>
  <c r="Q41"/>
  <c r="S41" s="1"/>
  <c r="I41" i="11"/>
  <c r="I33"/>
  <c r="Q33" i="10"/>
  <c r="R41" i="9"/>
  <c r="D13" s="1"/>
  <c r="J13" i="11" s="1"/>
  <c r="K13" s="1"/>
  <c r="K43"/>
  <c r="Y43" i="10"/>
  <c r="AA43" s="1"/>
  <c r="K11" i="11"/>
  <c r="Y18" i="10"/>
  <c r="AA18" s="1"/>
  <c r="K40" i="11"/>
  <c r="Y40" i="10"/>
  <c r="M38" i="11"/>
  <c r="AF38" i="10"/>
  <c r="AF35"/>
  <c r="AF34" s="1"/>
  <c r="K33" i="11"/>
  <c r="Y33" i="10"/>
  <c r="AA33" s="1"/>
  <c r="F41" i="9"/>
  <c r="F41" i="11"/>
  <c r="D41" s="1"/>
  <c r="E41" s="1"/>
  <c r="F33" i="9"/>
  <c r="F33" i="11"/>
  <c r="J33" i="10" s="1"/>
  <c r="G23" i="11"/>
  <c r="J14" i="10"/>
  <c r="M14" s="1"/>
  <c r="I17" i="11"/>
  <c r="Q22" i="10"/>
  <c r="Q41" i="9"/>
  <c r="Y22" i="10"/>
  <c r="AB22" s="1"/>
  <c r="K16" i="11"/>
  <c r="M41"/>
  <c r="AF41" i="10"/>
  <c r="AI41" s="1"/>
  <c r="AF33"/>
  <c r="M33" i="11"/>
  <c r="M23"/>
  <c r="AF14" i="10"/>
  <c r="AH14" s="1"/>
  <c r="F23" i="9"/>
  <c r="AB33" i="10"/>
  <c r="T18"/>
  <c r="R5" i="9"/>
  <c r="D21" s="1"/>
  <c r="J21" i="11" s="1"/>
  <c r="P42" i="9"/>
  <c r="P41" s="1"/>
  <c r="B13" s="1"/>
  <c r="B17"/>
  <c r="B18"/>
  <c r="B20"/>
  <c r="B36"/>
  <c r="B38"/>
  <c r="AB14" i="10"/>
  <c r="C42"/>
  <c r="F42" s="1"/>
  <c r="C32"/>
  <c r="E32" s="1"/>
  <c r="AA6"/>
  <c r="C10"/>
  <c r="C30"/>
  <c r="E30" s="1"/>
  <c r="Q25"/>
  <c r="T27"/>
  <c r="C15"/>
  <c r="F15" s="1"/>
  <c r="C13"/>
  <c r="E13" s="1"/>
  <c r="C27"/>
  <c r="E27" s="1"/>
  <c r="C36"/>
  <c r="F36" s="1"/>
  <c r="AA27"/>
  <c r="AB36"/>
  <c r="AB39"/>
  <c r="T29"/>
  <c r="C23"/>
  <c r="F23" s="1"/>
  <c r="AA12"/>
  <c r="AB7"/>
  <c r="C12"/>
  <c r="F12" s="1"/>
  <c r="AA16"/>
  <c r="E36"/>
  <c r="D32" i="11"/>
  <c r="E32" s="1"/>
  <c r="D26"/>
  <c r="D22"/>
  <c r="E22" s="1"/>
  <c r="D7"/>
  <c r="E7" s="1"/>
  <c r="D42"/>
  <c r="E42" s="1"/>
  <c r="D37"/>
  <c r="E37" s="1"/>
  <c r="K32"/>
  <c r="D31"/>
  <c r="E31" s="1"/>
  <c r="D19"/>
  <c r="E19" s="1"/>
  <c r="I42"/>
  <c r="I37"/>
  <c r="D30"/>
  <c r="E30" s="1"/>
  <c r="D28"/>
  <c r="E28" s="1"/>
  <c r="K8"/>
  <c r="D15"/>
  <c r="E15" s="1"/>
  <c r="I31"/>
  <c r="D35"/>
  <c r="E35" s="1"/>
  <c r="D25"/>
  <c r="E25" s="1"/>
  <c r="D27"/>
  <c r="E27" s="1"/>
  <c r="D43"/>
  <c r="E43" s="1"/>
  <c r="D39"/>
  <c r="E39" s="1"/>
  <c r="D29"/>
  <c r="E29" s="1"/>
  <c r="D24"/>
  <c r="E24" s="1"/>
  <c r="D23"/>
  <c r="E23" s="1"/>
  <c r="D10"/>
  <c r="E10" s="1"/>
  <c r="T50" i="9"/>
  <c r="T44"/>
  <c r="T43"/>
  <c r="T42"/>
  <c r="K51"/>
  <c r="K44" s="1"/>
  <c r="D12" s="1"/>
  <c r="J51"/>
  <c r="J44" s="1"/>
  <c r="J5"/>
  <c r="AT9" i="5"/>
  <c r="AR15"/>
  <c r="AR16" s="1"/>
  <c r="AN15"/>
  <c r="AN16" s="1"/>
  <c r="AJ15"/>
  <c r="AJ16" s="1"/>
  <c r="AF15"/>
  <c r="AF16" s="1"/>
  <c r="AB15"/>
  <c r="AB16" s="1"/>
  <c r="X15"/>
  <c r="X16" s="1"/>
  <c r="I34" i="9"/>
  <c r="M34" s="1"/>
  <c r="I48"/>
  <c r="M48" s="1"/>
  <c r="I49"/>
  <c r="I52"/>
  <c r="M52" s="1"/>
  <c r="P7"/>
  <c r="P10"/>
  <c r="T10" s="1"/>
  <c r="I13"/>
  <c r="M13" s="1"/>
  <c r="I29"/>
  <c r="M29" s="1"/>
  <c r="I32"/>
  <c r="I51"/>
  <c r="AP15" i="5"/>
  <c r="AP16" s="1"/>
  <c r="AL15"/>
  <c r="AL16" s="1"/>
  <c r="AH15"/>
  <c r="AH16" s="1"/>
  <c r="AD15"/>
  <c r="AD16" s="1"/>
  <c r="Z15"/>
  <c r="Z16" s="1"/>
  <c r="V15"/>
  <c r="V16" s="1"/>
  <c r="J32" i="9"/>
  <c r="J21" s="1"/>
  <c r="C14" s="1"/>
  <c r="I6"/>
  <c r="I8"/>
  <c r="I14"/>
  <c r="M14" s="1"/>
  <c r="I9"/>
  <c r="I31"/>
  <c r="M31" s="1"/>
  <c r="I45"/>
  <c r="M45" s="1"/>
  <c r="T38"/>
  <c r="U34" s="1"/>
  <c r="T7"/>
  <c r="M49"/>
  <c r="AT13" i="5"/>
  <c r="AS15"/>
  <c r="AS16" s="1"/>
  <c r="P15"/>
  <c r="P16" s="1"/>
  <c r="L15"/>
  <c r="L16" s="1"/>
  <c r="H15"/>
  <c r="H16" s="1"/>
  <c r="D15"/>
  <c r="D16" s="1"/>
  <c r="R15"/>
  <c r="R16" s="1"/>
  <c r="N15"/>
  <c r="N16" s="1"/>
  <c r="J15"/>
  <c r="J16" s="1"/>
  <c r="F15"/>
  <c r="F16" s="1"/>
  <c r="U15"/>
  <c r="U16" s="1"/>
  <c r="T15"/>
  <c r="T16" s="1"/>
  <c r="K32" i="9"/>
  <c r="K21" s="1"/>
  <c r="D14" s="1"/>
  <c r="J14" i="11" s="1"/>
  <c r="L9" i="9"/>
  <c r="L32"/>
  <c r="L21" s="1"/>
  <c r="E14" s="1"/>
  <c r="L14" i="11" s="1"/>
  <c r="L44" i="9"/>
  <c r="E12" s="1"/>
  <c r="L12" i="11" s="1"/>
  <c r="M28" i="9"/>
  <c r="M12"/>
  <c r="M11"/>
  <c r="M16"/>
  <c r="M10"/>
  <c r="M8"/>
  <c r="K5"/>
  <c r="D9" s="1"/>
  <c r="J9" i="11" s="1"/>
  <c r="M7" i="9"/>
  <c r="U56"/>
  <c r="B15" i="5"/>
  <c r="K15" i="11"/>
  <c r="G28"/>
  <c r="G30"/>
  <c r="G32"/>
  <c r="G16"/>
  <c r="M60" i="9"/>
  <c r="G59"/>
  <c r="M66"/>
  <c r="G65"/>
  <c r="R6" i="10"/>
  <c r="AI6"/>
  <c r="AH6"/>
  <c r="R30"/>
  <c r="T30" s="1"/>
  <c r="AI30"/>
  <c r="R13"/>
  <c r="S13" s="1"/>
  <c r="AH13"/>
  <c r="R14"/>
  <c r="R22"/>
  <c r="T27" i="9"/>
  <c r="U27"/>
  <c r="AG11" i="10"/>
  <c r="R11" s="1"/>
  <c r="R12"/>
  <c r="AI12"/>
  <c r="AH12"/>
  <c r="AI16"/>
  <c r="R16"/>
  <c r="S16" s="1"/>
  <c r="AG8"/>
  <c r="AH8" s="1"/>
  <c r="M8"/>
  <c r="L8"/>
  <c r="AI9"/>
  <c r="AH9"/>
  <c r="R9"/>
  <c r="AG15"/>
  <c r="R15" s="1"/>
  <c r="M15"/>
  <c r="L15"/>
  <c r="AB15"/>
  <c r="AI15"/>
  <c r="AH16"/>
  <c r="Z17"/>
  <c r="K19"/>
  <c r="L27"/>
  <c r="C29"/>
  <c r="AA29"/>
  <c r="S30"/>
  <c r="AB32"/>
  <c r="AA32"/>
  <c r="T48" i="9"/>
  <c r="L6" i="10"/>
  <c r="AA7"/>
  <c r="C9"/>
  <c r="L12"/>
  <c r="L13"/>
  <c r="AB26"/>
  <c r="C26"/>
  <c r="L30"/>
  <c r="AG32"/>
  <c r="R32" s="1"/>
  <c r="L32"/>
  <c r="R41"/>
  <c r="M6"/>
  <c r="C7"/>
  <c r="K7"/>
  <c r="L9"/>
  <c r="M12"/>
  <c r="L14"/>
  <c r="AG26"/>
  <c r="L26"/>
  <c r="AH30"/>
  <c r="AI32"/>
  <c r="AH32"/>
  <c r="AI42"/>
  <c r="R42"/>
  <c r="AH42"/>
  <c r="I60" i="9"/>
  <c r="B6" s="1"/>
  <c r="M23" i="10"/>
  <c r="AG23"/>
  <c r="AG20" s="1"/>
  <c r="R24"/>
  <c r="S24" s="1"/>
  <c r="AI24"/>
  <c r="M26"/>
  <c r="AA26"/>
  <c r="S27"/>
  <c r="AI27"/>
  <c r="M30"/>
  <c r="AA30"/>
  <c r="AG33"/>
  <c r="AH33" s="1"/>
  <c r="AG43"/>
  <c r="AG35"/>
  <c r="M36"/>
  <c r="AG36"/>
  <c r="AH36" s="1"/>
  <c r="M42"/>
  <c r="Z44"/>
  <c r="C39"/>
  <c r="K39"/>
  <c r="M39" s="1"/>
  <c r="AG40"/>
  <c r="K38"/>
  <c r="L42"/>
  <c r="F8" l="1"/>
  <c r="E8"/>
  <c r="C43"/>
  <c r="E43" s="1"/>
  <c r="G35" i="11"/>
  <c r="J16" i="10"/>
  <c r="D33" i="11"/>
  <c r="E33" s="1"/>
  <c r="AB18" i="10"/>
  <c r="C6"/>
  <c r="F6" s="1"/>
  <c r="S22"/>
  <c r="T16"/>
  <c r="AA38"/>
  <c r="I36" i="11"/>
  <c r="L43" i="10"/>
  <c r="AI14"/>
  <c r="M9" i="9"/>
  <c r="K36" i="11"/>
  <c r="AH35" i="10"/>
  <c r="AH41"/>
  <c r="AH22"/>
  <c r="G43" i="11"/>
  <c r="C33" i="10"/>
  <c r="E33" s="1"/>
  <c r="AB34"/>
  <c r="AA34"/>
  <c r="AA41"/>
  <c r="M51" i="9"/>
  <c r="AB43" i="10"/>
  <c r="AA22"/>
  <c r="S18"/>
  <c r="T41"/>
  <c r="T22"/>
  <c r="C14"/>
  <c r="F14" s="1"/>
  <c r="L33"/>
  <c r="T5" i="9"/>
  <c r="M33" i="10"/>
  <c r="G33" i="11"/>
  <c r="K9"/>
  <c r="Y28" i="10"/>
  <c r="J12" i="11"/>
  <c r="F20" i="9"/>
  <c r="F20" i="11"/>
  <c r="D20" s="1"/>
  <c r="K21"/>
  <c r="Y11" i="10"/>
  <c r="Y5" s="1"/>
  <c r="J18"/>
  <c r="G11" i="11"/>
  <c r="C45" i="9"/>
  <c r="H14" i="11"/>
  <c r="M12"/>
  <c r="AF19" i="10"/>
  <c r="AF17" s="1"/>
  <c r="K14" i="11"/>
  <c r="Y21" i="10"/>
  <c r="F13" i="9"/>
  <c r="F13" i="11"/>
  <c r="J45"/>
  <c r="F18"/>
  <c r="F18" i="9"/>
  <c r="AF21" i="10"/>
  <c r="M14" i="11"/>
  <c r="F38"/>
  <c r="F38" i="9"/>
  <c r="F17"/>
  <c r="F17" i="11"/>
  <c r="J41" i="10"/>
  <c r="G41" i="11"/>
  <c r="AB40" i="10"/>
  <c r="AA40"/>
  <c r="M21" i="11"/>
  <c r="AF11" i="10"/>
  <c r="AI11" s="1"/>
  <c r="AA35"/>
  <c r="AB35"/>
  <c r="I5" i="9"/>
  <c r="B9" s="1"/>
  <c r="F36" i="11"/>
  <c r="F36" i="9"/>
  <c r="AH18" i="10"/>
  <c r="J40"/>
  <c r="G40" i="11"/>
  <c r="E42" i="10"/>
  <c r="F33"/>
  <c r="F32"/>
  <c r="F30"/>
  <c r="E15"/>
  <c r="F43"/>
  <c r="F27"/>
  <c r="E6"/>
  <c r="E23"/>
  <c r="E12"/>
  <c r="T47" i="9"/>
  <c r="T41"/>
  <c r="T34"/>
  <c r="P5"/>
  <c r="B21" s="1"/>
  <c r="I21"/>
  <c r="B14" s="1"/>
  <c r="I44"/>
  <c r="B12" s="1"/>
  <c r="F12" i="11" s="1"/>
  <c r="M6" i="9"/>
  <c r="M47"/>
  <c r="M44" s="1"/>
  <c r="M32"/>
  <c r="M21" s="1"/>
  <c r="L5"/>
  <c r="E9" s="1"/>
  <c r="D45"/>
  <c r="AT15" i="5"/>
  <c r="B16"/>
  <c r="AT16" s="1"/>
  <c r="AI43" i="10"/>
  <c r="AH43"/>
  <c r="R43"/>
  <c r="K5"/>
  <c r="AG7"/>
  <c r="M7"/>
  <c r="E14"/>
  <c r="F9"/>
  <c r="E9"/>
  <c r="T9"/>
  <c r="S9"/>
  <c r="AG38"/>
  <c r="K44"/>
  <c r="AH40"/>
  <c r="R40"/>
  <c r="AI35"/>
  <c r="AG34"/>
  <c r="R35"/>
  <c r="E7"/>
  <c r="F7"/>
  <c r="R8"/>
  <c r="AI8"/>
  <c r="T11"/>
  <c r="S11"/>
  <c r="O64" i="9"/>
  <c r="AH23" i="10"/>
  <c r="R23"/>
  <c r="AI23"/>
  <c r="R26"/>
  <c r="AG25"/>
  <c r="AH26"/>
  <c r="AI40"/>
  <c r="AI26"/>
  <c r="S15"/>
  <c r="T15"/>
  <c r="L7"/>
  <c r="AH15"/>
  <c r="T6"/>
  <c r="S6"/>
  <c r="AG39"/>
  <c r="L39"/>
  <c r="F39"/>
  <c r="E39"/>
  <c r="AI36"/>
  <c r="R36"/>
  <c r="AI33"/>
  <c r="R33"/>
  <c r="T42"/>
  <c r="S42"/>
  <c r="T32"/>
  <c r="S32"/>
  <c r="F26"/>
  <c r="E26"/>
  <c r="E29"/>
  <c r="F29"/>
  <c r="K17"/>
  <c r="AG19"/>
  <c r="T12"/>
  <c r="S12"/>
  <c r="T14"/>
  <c r="S14"/>
  <c r="AF5" l="1"/>
  <c r="C16"/>
  <c r="L16"/>
  <c r="M16"/>
  <c r="M5" i="9"/>
  <c r="J22" i="10"/>
  <c r="M22" s="1"/>
  <c r="F14" i="11"/>
  <c r="F14" i="9"/>
  <c r="AI21" i="10"/>
  <c r="AF20"/>
  <c r="AH21"/>
  <c r="AB11"/>
  <c r="AA11"/>
  <c r="K12" i="11"/>
  <c r="Y19" i="10"/>
  <c r="Y44" s="1"/>
  <c r="F21" i="9"/>
  <c r="F21" i="11"/>
  <c r="C40" i="10"/>
  <c r="M40"/>
  <c r="L40"/>
  <c r="J35"/>
  <c r="G36" i="11"/>
  <c r="D36"/>
  <c r="E36" s="1"/>
  <c r="AH11" i="10"/>
  <c r="G13" i="11"/>
  <c r="D13"/>
  <c r="E13" s="1"/>
  <c r="F12" i="9"/>
  <c r="F9" i="11"/>
  <c r="F9" i="9"/>
  <c r="L41" i="10"/>
  <c r="M41"/>
  <c r="C41"/>
  <c r="J38"/>
  <c r="G38" i="11"/>
  <c r="D38"/>
  <c r="E38" s="1"/>
  <c r="AB28" i="10"/>
  <c r="AA28"/>
  <c r="Y25"/>
  <c r="E45" i="9"/>
  <c r="L9" i="11"/>
  <c r="G12"/>
  <c r="J19" i="10"/>
  <c r="J17" s="1"/>
  <c r="M17" s="1"/>
  <c r="D12" i="11"/>
  <c r="E12" s="1"/>
  <c r="D17"/>
  <c r="E17" s="1"/>
  <c r="G17"/>
  <c r="G18"/>
  <c r="D18"/>
  <c r="E18" s="1"/>
  <c r="Y20" i="10"/>
  <c r="AB21"/>
  <c r="AA21"/>
  <c r="Q21"/>
  <c r="I14" i="11"/>
  <c r="H45"/>
  <c r="C18" i="10"/>
  <c r="L18"/>
  <c r="M18"/>
  <c r="B45" i="9"/>
  <c r="R39" i="10"/>
  <c r="AI39"/>
  <c r="AH39"/>
  <c r="S8"/>
  <c r="T8"/>
  <c r="T33"/>
  <c r="S33"/>
  <c r="T26"/>
  <c r="R25"/>
  <c r="S26"/>
  <c r="S23"/>
  <c r="T23"/>
  <c r="R20"/>
  <c r="T43"/>
  <c r="S43"/>
  <c r="R19"/>
  <c r="AH19"/>
  <c r="AI19"/>
  <c r="AG17"/>
  <c r="R34"/>
  <c r="T35"/>
  <c r="S35"/>
  <c r="R38"/>
  <c r="AG44"/>
  <c r="AI38"/>
  <c r="AH38"/>
  <c r="T36"/>
  <c r="S36"/>
  <c r="AH34"/>
  <c r="AI34"/>
  <c r="S40"/>
  <c r="T40"/>
  <c r="AI7"/>
  <c r="AH7"/>
  <c r="R7"/>
  <c r="AG5"/>
  <c r="F16" l="1"/>
  <c r="E16"/>
  <c r="L22"/>
  <c r="C22"/>
  <c r="F22" s="1"/>
  <c r="L17"/>
  <c r="L19"/>
  <c r="C19"/>
  <c r="M19"/>
  <c r="AA25"/>
  <c r="AB25"/>
  <c r="F45" i="9"/>
  <c r="F46" s="1"/>
  <c r="E40" i="10"/>
  <c r="F40"/>
  <c r="AA19"/>
  <c r="Y17"/>
  <c r="AB19"/>
  <c r="AA20"/>
  <c r="AB20"/>
  <c r="AF28"/>
  <c r="M9" i="11"/>
  <c r="L45"/>
  <c r="M38" i="10"/>
  <c r="C38"/>
  <c r="L38"/>
  <c r="M35"/>
  <c r="J34"/>
  <c r="L35"/>
  <c r="C35"/>
  <c r="G21" i="11"/>
  <c r="J11" i="10"/>
  <c r="J5" s="1"/>
  <c r="M5" s="1"/>
  <c r="D21" i="11"/>
  <c r="E21" s="1"/>
  <c r="G14"/>
  <c r="J21" i="10"/>
  <c r="D14" i="11"/>
  <c r="E14" s="1"/>
  <c r="F18" i="10"/>
  <c r="E18"/>
  <c r="C17"/>
  <c r="S21"/>
  <c r="Q20"/>
  <c r="S20" s="1"/>
  <c r="T21"/>
  <c r="Q44"/>
  <c r="E41"/>
  <c r="F41"/>
  <c r="G9" i="11"/>
  <c r="D9"/>
  <c r="E9" s="1"/>
  <c r="J28" i="10"/>
  <c r="F45" i="11"/>
  <c r="AB5" i="10"/>
  <c r="AA5"/>
  <c r="AI20"/>
  <c r="AH20"/>
  <c r="AI5"/>
  <c r="AH5"/>
  <c r="AH17"/>
  <c r="AI17"/>
  <c r="S34"/>
  <c r="T34"/>
  <c r="T25"/>
  <c r="S25"/>
  <c r="T39"/>
  <c r="S39"/>
  <c r="T7"/>
  <c r="S7"/>
  <c r="R5"/>
  <c r="T5" s="1"/>
  <c r="R44"/>
  <c r="T38"/>
  <c r="S38"/>
  <c r="T19"/>
  <c r="S19"/>
  <c r="R17"/>
  <c r="D45" i="11" l="1"/>
  <c r="E22" i="10"/>
  <c r="T20"/>
  <c r="C34"/>
  <c r="E35"/>
  <c r="F35"/>
  <c r="L28"/>
  <c r="M28"/>
  <c r="C28"/>
  <c r="J25"/>
  <c r="F38"/>
  <c r="E38"/>
  <c r="L11"/>
  <c r="M11"/>
  <c r="C11"/>
  <c r="C5" s="1"/>
  <c r="F5" s="1"/>
  <c r="M34"/>
  <c r="L34"/>
  <c r="J44"/>
  <c r="AI28"/>
  <c r="AF44"/>
  <c r="AF25"/>
  <c r="AH28"/>
  <c r="AB17"/>
  <c r="AA17"/>
  <c r="E19"/>
  <c r="F19"/>
  <c r="E17"/>
  <c r="F17"/>
  <c r="L21"/>
  <c r="C21"/>
  <c r="J20"/>
  <c r="M21"/>
  <c r="S5"/>
  <c r="S17"/>
  <c r="T17"/>
  <c r="L5" l="1"/>
  <c r="AI25"/>
  <c r="AH25"/>
  <c r="M25"/>
  <c r="L25"/>
  <c r="F21"/>
  <c r="E21"/>
  <c r="C20"/>
  <c r="E28"/>
  <c r="C25"/>
  <c r="F28"/>
  <c r="C44"/>
  <c r="L20"/>
  <c r="M20"/>
  <c r="E11"/>
  <c r="F11"/>
  <c r="E34"/>
  <c r="F34"/>
  <c r="H309" i="1"/>
  <c r="H278"/>
  <c r="H277"/>
  <c r="H272"/>
  <c r="H262"/>
  <c r="H258"/>
  <c r="H248"/>
  <c r="H247"/>
  <c r="H242"/>
  <c r="H232"/>
  <c r="H228"/>
  <c r="H217"/>
  <c r="H212"/>
  <c r="H202"/>
  <c r="H197"/>
  <c r="H218" s="1"/>
  <c r="H187"/>
  <c r="H186"/>
  <c r="H181"/>
  <c r="H170"/>
  <c r="H165"/>
  <c r="H154"/>
  <c r="H153"/>
  <c r="H148"/>
  <c r="H138"/>
  <c r="H134"/>
  <c r="H123"/>
  <c r="H118"/>
  <c r="H108"/>
  <c r="H104"/>
  <c r="H124" s="1"/>
  <c r="H93"/>
  <c r="H88"/>
  <c r="H94" s="1"/>
  <c r="H78"/>
  <c r="H74"/>
  <c r="H43"/>
  <c r="H64" s="1"/>
  <c r="H63"/>
  <c r="H58"/>
  <c r="H48"/>
  <c r="H34"/>
  <c r="H33"/>
  <c r="H27"/>
  <c r="H18"/>
  <c r="H13"/>
  <c r="E5" i="10" l="1"/>
  <c r="F25"/>
  <c r="E25"/>
  <c r="E20"/>
  <c r="F20"/>
</calcChain>
</file>

<file path=xl/sharedStrings.xml><?xml version="1.0" encoding="utf-8"?>
<sst xmlns="http://schemas.openxmlformats.org/spreadsheetml/2006/main" count="2154" uniqueCount="604">
  <si>
    <t>Структура основного меню</t>
  </si>
  <si>
    <t>День/неделя: Понедельник - 1 Младшие</t>
  </si>
  <si>
    <t>№ рец.</t>
  </si>
  <si>
    <t>Наименование дней недели, блюд</t>
  </si>
  <si>
    <t>Масса порции</t>
  </si>
  <si>
    <t>Завтрак</t>
  </si>
  <si>
    <t>Масло порционно</t>
  </si>
  <si>
    <t>10</t>
  </si>
  <si>
    <t>268</t>
  </si>
  <si>
    <t>120</t>
  </si>
  <si>
    <t>204</t>
  </si>
  <si>
    <t>Рожки отварные с сыром</t>
  </si>
  <si>
    <t>180</t>
  </si>
  <si>
    <t>173</t>
  </si>
  <si>
    <t>150</t>
  </si>
  <si>
    <t>Каша кукурузная рассыпчатая</t>
  </si>
  <si>
    <t>376</t>
  </si>
  <si>
    <t>200</t>
  </si>
  <si>
    <t>Чай с лимоном</t>
  </si>
  <si>
    <t>Чай с ягодами</t>
  </si>
  <si>
    <t>377</t>
  </si>
  <si>
    <t>Хлеб ржано-пшеничный</t>
  </si>
  <si>
    <t>40</t>
  </si>
  <si>
    <t>Батон</t>
  </si>
  <si>
    <t>Хлеб безглютеновый</t>
  </si>
  <si>
    <t>Яблоко</t>
  </si>
  <si>
    <t>348</t>
  </si>
  <si>
    <t>Сок 200 мл в инд.уп.</t>
  </si>
  <si>
    <t>Итого за Завтрак</t>
  </si>
  <si>
    <t>630,000</t>
  </si>
  <si>
    <t>Промежуточное питание</t>
  </si>
  <si>
    <t>338</t>
  </si>
  <si>
    <t>Напиток из смеси Ниокейт Джуниор</t>
  </si>
  <si>
    <t>Обед</t>
  </si>
  <si>
    <t>Икра овощная</t>
  </si>
  <si>
    <t>60</t>
  </si>
  <si>
    <t>45</t>
  </si>
  <si>
    <t>Салат из белокочанной капусты</t>
  </si>
  <si>
    <t>88/2011</t>
  </si>
  <si>
    <t>Щи из свежей капусты с картофелем</t>
  </si>
  <si>
    <t>Щи из свежей капусты с картофелем на бульоне из птицы (индейка)</t>
  </si>
  <si>
    <t>291</t>
  </si>
  <si>
    <t>Плов из мяса птицы</t>
  </si>
  <si>
    <t>Гуляш из индейки</t>
  </si>
  <si>
    <t>349</t>
  </si>
  <si>
    <t>Компот из сухофруктов</t>
  </si>
  <si>
    <t>Рис отварной</t>
  </si>
  <si>
    <t>Хлеб пшеничный</t>
  </si>
  <si>
    <t>30</t>
  </si>
  <si>
    <t>Итого за Обед</t>
  </si>
  <si>
    <t>Кислота аскорбиновая, 35 мг</t>
  </si>
  <si>
    <t>0,035</t>
  </si>
  <si>
    <t>700,035</t>
  </si>
  <si>
    <t>Полдник</t>
  </si>
  <si>
    <t>406</t>
  </si>
  <si>
    <t>Хлебо-булочное изделие</t>
  </si>
  <si>
    <t>100</t>
  </si>
  <si>
    <t>Груша</t>
  </si>
  <si>
    <t>Чай с сахаром</t>
  </si>
  <si>
    <t>Итого за Полдник</t>
  </si>
  <si>
    <t>300,000</t>
  </si>
  <si>
    <t>Итого за Понедельник - 1 Младшие</t>
  </si>
  <si>
    <t>1 630,035</t>
  </si>
  <si>
    <t>День/неделя: Вторник - 1 Младшие</t>
  </si>
  <si>
    <t>Кондитерское изделие</t>
  </si>
  <si>
    <t>Рагу из овощей с мясом птицы (индейка)</t>
  </si>
  <si>
    <t>174</t>
  </si>
  <si>
    <t>Каша рисовая молочная</t>
  </si>
  <si>
    <t>384</t>
  </si>
  <si>
    <t>Какао из консервов "Какао со сгущенным молоком и сахаром"</t>
  </si>
  <si>
    <t>500,000</t>
  </si>
  <si>
    <t>Виноград</t>
  </si>
  <si>
    <t>52</t>
  </si>
  <si>
    <t>Салат из свеклы отварной</t>
  </si>
  <si>
    <t>103</t>
  </si>
  <si>
    <t>Суп картофельный с вермишелью</t>
  </si>
  <si>
    <t>Суп картофельный с рисом на м/к бульоне (кролик)</t>
  </si>
  <si>
    <t>294</t>
  </si>
  <si>
    <t>Котлеты рубленые из мяса птицы</t>
  </si>
  <si>
    <t>90</t>
  </si>
  <si>
    <t>128</t>
  </si>
  <si>
    <t>Картофельное пюре</t>
  </si>
  <si>
    <t>Картофель отварной</t>
  </si>
  <si>
    <t>357</t>
  </si>
  <si>
    <t>Кисель витаминизированный</t>
  </si>
  <si>
    <t>342</t>
  </si>
  <si>
    <t>Напиток из шиповника</t>
  </si>
  <si>
    <t>740,035</t>
  </si>
  <si>
    <t>Сок</t>
  </si>
  <si>
    <t>Итого за Вторник - 1 Младшие</t>
  </si>
  <si>
    <t>1 540,035</t>
  </si>
  <si>
    <t>День/неделя: Среда - 1 Младшие</t>
  </si>
  <si>
    <t>Горошек зеленый отварной</t>
  </si>
  <si>
    <t>279</t>
  </si>
  <si>
    <t xml:space="preserve">Тефтели мясные с томатным соусом </t>
  </si>
  <si>
    <t>229</t>
  </si>
  <si>
    <t>Рыба, тушенная с овощами</t>
  </si>
  <si>
    <t>Каша гречневая вязкая</t>
  </si>
  <si>
    <t>Каша пшенная рассыпчатая</t>
  </si>
  <si>
    <t>Чай с шиповником</t>
  </si>
  <si>
    <t>540,000</t>
  </si>
  <si>
    <t>65</t>
  </si>
  <si>
    <t>Салат из моркови с яблоком</t>
  </si>
  <si>
    <t>82</t>
  </si>
  <si>
    <t xml:space="preserve">Борщ из свежей капусты с картофелем </t>
  </si>
  <si>
    <t>Борщ из свежей капусты с картофелем на бульоне из птицы</t>
  </si>
  <si>
    <t>289</t>
  </si>
  <si>
    <t>Рагу овощное из птицы</t>
  </si>
  <si>
    <t>Рагу овощное из птицы (индейка)</t>
  </si>
  <si>
    <t>Компот ассорти</t>
  </si>
  <si>
    <t>Компот из вишни</t>
  </si>
  <si>
    <t>424</t>
  </si>
  <si>
    <t>Итого за Среда - 1 Младшие</t>
  </si>
  <si>
    <t>День/неделя: Четверг - 1 Младшие</t>
  </si>
  <si>
    <t>62</t>
  </si>
  <si>
    <t>Салат из моркови с сахаром</t>
  </si>
  <si>
    <t>Бифштекс рубленный (конина)</t>
  </si>
  <si>
    <t>210</t>
  </si>
  <si>
    <t>Омлет натуральный</t>
  </si>
  <si>
    <t>Рагу овощное</t>
  </si>
  <si>
    <t>450,000</t>
  </si>
  <si>
    <t>67</t>
  </si>
  <si>
    <t>Винегрет овощной</t>
  </si>
  <si>
    <t>96</t>
  </si>
  <si>
    <t>Рассольник московский (крупа перловая)</t>
  </si>
  <si>
    <t>Суп крестьянский с рисом на бульоне (кролик)</t>
  </si>
  <si>
    <t>293</t>
  </si>
  <si>
    <t>Цыпленок запеченный</t>
  </si>
  <si>
    <t>202</t>
  </si>
  <si>
    <t>Рожки отварные</t>
  </si>
  <si>
    <t>Киноа отварная</t>
  </si>
  <si>
    <t>415</t>
  </si>
  <si>
    <t>Кисло-молочный напиток</t>
  </si>
  <si>
    <t>Итого за Четверг - 1 Младшие</t>
  </si>
  <si>
    <t>1 490,035</t>
  </si>
  <si>
    <t>День/неделя: Пятница - 1 Младшие</t>
  </si>
  <si>
    <t>175</t>
  </si>
  <si>
    <t xml:space="preserve">Каша молочная "Дружба" </t>
  </si>
  <si>
    <t>Сыр порционный</t>
  </si>
  <si>
    <t>20</t>
  </si>
  <si>
    <t>Кофейный напиток</t>
  </si>
  <si>
    <t>Фрукт, 1 шт</t>
  </si>
  <si>
    <t>590,000</t>
  </si>
  <si>
    <t>102</t>
  </si>
  <si>
    <t>Суп картофельный с горохом</t>
  </si>
  <si>
    <t>Суп из овощей на мясном бульоне (конина)</t>
  </si>
  <si>
    <t>Котлеты рубленые из мяса</t>
  </si>
  <si>
    <t>Каша кукурузная вязкая</t>
  </si>
  <si>
    <t>Компот из свежих яблок</t>
  </si>
  <si>
    <t>Итого за Пятница - 1 Младшие</t>
  </si>
  <si>
    <t>День/неделя: Понедельник - 2 Младшие</t>
  </si>
  <si>
    <t>480,000</t>
  </si>
  <si>
    <t>Кукуруза порционно</t>
  </si>
  <si>
    <t>Борщ из свежей капусты с картофелем на бульоне из птицы (индейка)</t>
  </si>
  <si>
    <t>260</t>
  </si>
  <si>
    <t>Гуляш из птицы</t>
  </si>
  <si>
    <t>171</t>
  </si>
  <si>
    <t>Каша рисовая рассыпчатая</t>
  </si>
  <si>
    <t>Итого за Понедельник - 2 Младшие</t>
  </si>
  <si>
    <t>1 520,035</t>
  </si>
  <si>
    <t>День/неделя: Вторник - 2 Младшие</t>
  </si>
  <si>
    <t>15</t>
  </si>
  <si>
    <t>Плов из кролика</t>
  </si>
  <si>
    <t xml:space="preserve">Каша пшённая молочная </t>
  </si>
  <si>
    <t>495,000</t>
  </si>
  <si>
    <t>54</t>
  </si>
  <si>
    <t>Салат из свеклы с яблоками</t>
  </si>
  <si>
    <t>Суп картофельный с горохом на бульоне из птицы (индейка)</t>
  </si>
  <si>
    <t>Шницель рубленый из мяса птицы</t>
  </si>
  <si>
    <t xml:space="preserve">Каша кукурузная </t>
  </si>
  <si>
    <t>Итого за Вторник - 2 Младшие</t>
  </si>
  <si>
    <t>1 535,035</t>
  </si>
  <si>
    <t>День/неделя: Среда - 2 Младшие</t>
  </si>
  <si>
    <t>188</t>
  </si>
  <si>
    <t>Запеканка рисовая с творогом и сгущенным молоком</t>
  </si>
  <si>
    <t>170</t>
  </si>
  <si>
    <t>огурец свежий</t>
  </si>
  <si>
    <t>Кролик отварной</t>
  </si>
  <si>
    <t>Рагу из овощей</t>
  </si>
  <si>
    <t>610,000</t>
  </si>
  <si>
    <t>Чай</t>
  </si>
  <si>
    <t>Щи из свежей капусты с картофелем на мясном бульоне (конина)</t>
  </si>
  <si>
    <t xml:space="preserve">Биточки мясные с томатным соусом </t>
  </si>
  <si>
    <t>770,035</t>
  </si>
  <si>
    <t>Итого за Среда - 2 Младшие</t>
  </si>
  <si>
    <t>1 680,035</t>
  </si>
  <si>
    <t>День/неделя: Четверг - 2 Младшие</t>
  </si>
  <si>
    <t>510,000</t>
  </si>
  <si>
    <t>Борщ из свежей капусты с картофелем на мясном бульоне (кролик)</t>
  </si>
  <si>
    <t>259</t>
  </si>
  <si>
    <t xml:space="preserve">Жаркое по-домашнему </t>
  </si>
  <si>
    <t>Жаркое по-домашнему (кролик)</t>
  </si>
  <si>
    <t xml:space="preserve">Хлебо-булочное изделие, </t>
  </si>
  <si>
    <t>Итого за Четверг - 2 Младшие</t>
  </si>
  <si>
    <t>1 510,035</t>
  </si>
  <si>
    <t>День/неделя: Пятница - 2 Младшие</t>
  </si>
  <si>
    <t>Джем</t>
  </si>
  <si>
    <t>Поджарка мясная (конина)</t>
  </si>
  <si>
    <t>181</t>
  </si>
  <si>
    <t>Каша манная молочная</t>
  </si>
  <si>
    <t>Салат из белокочанной капусты с кукурузой</t>
  </si>
  <si>
    <t>Суп картофельный с пшеном на бульоне из птицы</t>
  </si>
  <si>
    <t>Итого за Пятница - 2 Младшие</t>
  </si>
  <si>
    <t>1 570,035</t>
  </si>
  <si>
    <t>Биточки мясные с соусом шпинатным (конина), 90/30</t>
  </si>
  <si>
    <t>Котлеты рубленые из мяса кролика  с соусом шпинатным, 90/30</t>
  </si>
  <si>
    <t>Тефтели мясные с соусом шпинатным  (конина), 90/30</t>
  </si>
  <si>
    <t>Салат морковный</t>
  </si>
  <si>
    <t>Кролик тушеный</t>
  </si>
  <si>
    <t>Котлеты из кролика с соусом шпинатным, 90/30</t>
  </si>
  <si>
    <t>Котлеты рубленые из мяса (конина) с соусом шпинатным, 90/30</t>
  </si>
  <si>
    <t>Биточки из мяса (конина) с соусом шпинатным, 90/30</t>
  </si>
  <si>
    <t>Шницель рубленый из мяса птицы (индейка) с соусом шпинатный, 90/30</t>
  </si>
  <si>
    <t>Биточки мясные с соусом шпитным (конина) с соусом шпинатный, 90/30</t>
  </si>
  <si>
    <t>Котлеты рубленые из мяса птицы (индейка) с соусом шпинатным, 90/30</t>
  </si>
  <si>
    <t>Индейка отварная с соусом шинатным, 90/30</t>
  </si>
  <si>
    <t>Приложение №1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</si>
  <si>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</si>
  <si>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</si>
  <si>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</si>
  <si>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</si>
  <si>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</si>
  <si>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</si>
  <si>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</si>
  <si>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</si>
  <si>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</si>
  <si>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</si>
  <si>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</si>
  <si>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</si>
  <si>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</si>
  <si>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</si>
  <si>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</si>
  <si>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</si>
  <si>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</si>
  <si>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</si>
  <si>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</si>
  <si>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</si>
  <si>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</si>
  <si>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</si>
  <si>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Чай с ягодами, 200/11</t>
  </si>
  <si>
    <t xml:space="preserve">Итого за Завтрак </t>
  </si>
  <si>
    <t>Компот из смеси сухофруктов, 180/10</t>
  </si>
  <si>
    <t>Итого за день</t>
  </si>
  <si>
    <t>вторник</t>
  </si>
  <si>
    <t>Чай с сахаром, 200/11</t>
  </si>
  <si>
    <t>Напиток из шиповника, 180/10</t>
  </si>
  <si>
    <t>среда</t>
  </si>
  <si>
    <t>Чай с шиповником, 200/11</t>
  </si>
  <si>
    <t>Компот из вишни, 180/10</t>
  </si>
  <si>
    <t>четверг</t>
  </si>
  <si>
    <t>пятница</t>
  </si>
  <si>
    <t>Компот из свежих яблок, 180/10</t>
  </si>
  <si>
    <t>Компот из смеси сухофруктов, 200/11</t>
  </si>
  <si>
    <t xml:space="preserve">Итого за: Завтрак </t>
  </si>
  <si>
    <t>Среднее значение</t>
  </si>
  <si>
    <t xml:space="preserve">Выполнение СанПиН, % от суточной нормы </t>
  </si>
  <si>
    <t>Итого за: Обед</t>
  </si>
  <si>
    <t xml:space="preserve">Итого за весь период </t>
  </si>
  <si>
    <t xml:space="preserve">Среднее значение </t>
  </si>
  <si>
    <t xml:space="preserve">100 % Норма СанПиН </t>
  </si>
  <si>
    <t>Приложение №3</t>
  </si>
  <si>
    <t xml:space="preserve">Возрастная группа </t>
  </si>
  <si>
    <t>Сезон</t>
  </si>
  <si>
    <t>Приложение №2</t>
  </si>
  <si>
    <t>7-11 лет</t>
  </si>
  <si>
    <t>осенне-зимний</t>
  </si>
  <si>
    <t>Напиток из смеси Неокейт Джуниор</t>
  </si>
  <si>
    <t>Подгарнировка из зеленого горошка</t>
  </si>
  <si>
    <t>Борщ из капусты с картофелем на бульоне из птицы (индейка)</t>
  </si>
  <si>
    <t>Бифштекс рубленый</t>
  </si>
  <si>
    <t>Суп крестьянский с рисом на м/к бульоне (кролик)</t>
  </si>
  <si>
    <t>Суп из овощей на м/к бульоне (конина)</t>
  </si>
  <si>
    <t>Подгарнировка из кукурузы консервированной</t>
  </si>
  <si>
    <t>Плов с кроликом</t>
  </si>
  <si>
    <t>Подгарнировка из свежих огурцов</t>
  </si>
  <si>
    <t>Борщ из капусты с картофелем на м/к бульоне (кролик)</t>
  </si>
  <si>
    <t>268/М</t>
  </si>
  <si>
    <t>171/М</t>
  </si>
  <si>
    <t>338/М</t>
  </si>
  <si>
    <t>45/М</t>
  </si>
  <si>
    <t>88/М</t>
  </si>
  <si>
    <t>311/К</t>
  </si>
  <si>
    <t>172/М</t>
  </si>
  <si>
    <t>289/М</t>
  </si>
  <si>
    <t>376/М/ССЖ</t>
  </si>
  <si>
    <t>349/М/ССЖ</t>
  </si>
  <si>
    <t>52/М</t>
  </si>
  <si>
    <t>101/М</t>
  </si>
  <si>
    <t>294/М</t>
  </si>
  <si>
    <t>125/М</t>
  </si>
  <si>
    <t>388/М/ССЖ</t>
  </si>
  <si>
    <t>71/М</t>
  </si>
  <si>
    <t>279/М</t>
  </si>
  <si>
    <t>58/К</t>
  </si>
  <si>
    <t>82/М</t>
  </si>
  <si>
    <t>342/М/ССЖ</t>
  </si>
  <si>
    <t>266/М</t>
  </si>
  <si>
    <t>142/М</t>
  </si>
  <si>
    <t>67/М</t>
  </si>
  <si>
    <t>98/М</t>
  </si>
  <si>
    <t>292/М</t>
  </si>
  <si>
    <t>99/М</t>
  </si>
  <si>
    <t>269/М</t>
  </si>
  <si>
    <t>291/М</t>
  </si>
  <si>
    <t>56/М</t>
  </si>
  <si>
    <t>102/М</t>
  </si>
  <si>
    <t>288/М</t>
  </si>
  <si>
    <t>62/М</t>
  </si>
  <si>
    <t>259/М</t>
  </si>
  <si>
    <t>281/М</t>
  </si>
  <si>
    <t>52/К</t>
  </si>
  <si>
    <t>Второй завтрак</t>
  </si>
  <si>
    <t>Итого за Второй завтрак</t>
  </si>
  <si>
    <t>Возраст 7-11 лет</t>
  </si>
  <si>
    <t>Сезон осенне-зимний</t>
  </si>
  <si>
    <t>Итого за: Второй завтрак</t>
  </si>
  <si>
    <t>Итого за: Полдник</t>
  </si>
  <si>
    <t>Энергетическая ценность (ккал)</t>
  </si>
  <si>
    <t>Выполнение БЖУ</t>
  </si>
  <si>
    <t>Соотношение БЖУ</t>
  </si>
  <si>
    <t>ЭЦ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</si>
  <si>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</si>
  <si>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</si>
  <si>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</si>
  <si>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</si>
  <si>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</si>
  <si>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</si>
  <si>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</si>
  <si>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</si>
  <si>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</si>
  <si>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</si>
  <si>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Среднее</t>
  </si>
  <si>
    <t>Показатели соотношения пищевых веществ и энергии 10-ти дневного диетического питания (поливалентная пищевая аллергия, поливалентная пищевая анафилаксия)</t>
  </si>
  <si>
    <t>Приложение № 4</t>
  </si>
  <si>
    <t>Наименование пищевого продукта или группы пищевых продуктов для питания детей</t>
  </si>
  <si>
    <t>Среднее за завтрак</t>
  </si>
  <si>
    <t>Среднее за обед</t>
  </si>
  <si>
    <t>Среднее за день</t>
  </si>
  <si>
    <t>Крупа</t>
  </si>
  <si>
    <t>завтрак</t>
  </si>
  <si>
    <t>обед</t>
  </si>
  <si>
    <t>Кол-во</t>
  </si>
  <si>
    <t>Мясо жилованное</t>
  </si>
  <si>
    <t>Хлеб ржаной и ржано-пшеничный</t>
  </si>
  <si>
    <t>Всего</t>
  </si>
  <si>
    <t xml:space="preserve">Хлеб пшеничный </t>
  </si>
  <si>
    <t>Рис</t>
  </si>
  <si>
    <t>Говядина</t>
  </si>
  <si>
    <t>Мука пшеничная</t>
  </si>
  <si>
    <t>Греча</t>
  </si>
  <si>
    <t>в т.ч. Пряники, печенье, вафли</t>
  </si>
  <si>
    <t>Свинина</t>
  </si>
  <si>
    <t>Крупы</t>
  </si>
  <si>
    <t>Баранина</t>
  </si>
  <si>
    <t>Макаронные изделия</t>
  </si>
  <si>
    <t>Пшено</t>
  </si>
  <si>
    <t>Кролик</t>
  </si>
  <si>
    <t xml:space="preserve">Картофель  </t>
  </si>
  <si>
    <t xml:space="preserve">Овощи свежие (за искл. овощей закрытого грунта)  и консервированные </t>
  </si>
  <si>
    <t>Колбасные изделия</t>
  </si>
  <si>
    <t>Овощи и зелень свежие закрытого грунта</t>
  </si>
  <si>
    <t>Мука овсяная</t>
  </si>
  <si>
    <t>Фрукты и ягоды свежие, замороженые</t>
  </si>
  <si>
    <t>Кукурузная</t>
  </si>
  <si>
    <t>Колбаса п/к</t>
  </si>
  <si>
    <t>Орехи очищенные</t>
  </si>
  <si>
    <t>Ячневая</t>
  </si>
  <si>
    <t>Сосиски, сардельки</t>
  </si>
  <si>
    <t xml:space="preserve">Сухофрукты </t>
  </si>
  <si>
    <t>Горох</t>
  </si>
  <si>
    <t>Ветчина</t>
  </si>
  <si>
    <t>Шиповник сухой</t>
  </si>
  <si>
    <t>Фасоль</t>
  </si>
  <si>
    <t>Мак, кунжут (для выпечки)</t>
  </si>
  <si>
    <t>Рыба нежирных сортов</t>
  </si>
  <si>
    <t xml:space="preserve">Соки плодоовощные, напитки витаминизированные </t>
  </si>
  <si>
    <t xml:space="preserve">Мясо </t>
  </si>
  <si>
    <t>Филе минтай</t>
  </si>
  <si>
    <t>Субпродукты (печень, язык говяжий)</t>
  </si>
  <si>
    <t>Апельсины</t>
  </si>
  <si>
    <t>Филе трески</t>
  </si>
  <si>
    <t xml:space="preserve">Птица </t>
  </si>
  <si>
    <t>Мандарины</t>
  </si>
  <si>
    <t>Филе прочее</t>
  </si>
  <si>
    <t xml:space="preserve">Рыба (филе) </t>
  </si>
  <si>
    <t>Киви</t>
  </si>
  <si>
    <t>Консервы рыбные</t>
  </si>
  <si>
    <t>Рыба (филе) жирных сортов</t>
  </si>
  <si>
    <t>Лимон</t>
  </si>
  <si>
    <t>Колбасные изделия вареные для детского питания</t>
  </si>
  <si>
    <t>Повидло, варенье, джем</t>
  </si>
  <si>
    <t>Рыба жирных сортов</t>
  </si>
  <si>
    <t>Молоко</t>
  </si>
  <si>
    <t>Бананы</t>
  </si>
  <si>
    <t>Кисломолочные проодукты</t>
  </si>
  <si>
    <t>Яблоки</t>
  </si>
  <si>
    <t>Филе горбуши</t>
  </si>
  <si>
    <t>Творог</t>
  </si>
  <si>
    <t>Филе кеты</t>
  </si>
  <si>
    <t>Сыр</t>
  </si>
  <si>
    <t>Слива</t>
  </si>
  <si>
    <t>Филе сельди</t>
  </si>
  <si>
    <t>Сметана</t>
  </si>
  <si>
    <t>Вишня</t>
  </si>
  <si>
    <t>Масло сливочное</t>
  </si>
  <si>
    <t>Масло растительное</t>
  </si>
  <si>
    <t>Клюква</t>
  </si>
  <si>
    <t>Птица</t>
  </si>
  <si>
    <t>Маргарин</t>
  </si>
  <si>
    <t xml:space="preserve">Яйцо (г) </t>
  </si>
  <si>
    <t>Ананас консервир.</t>
  </si>
  <si>
    <t>Филе бедра куриное</t>
  </si>
  <si>
    <t>Сахар</t>
  </si>
  <si>
    <t>Филе грудки куриное</t>
  </si>
  <si>
    <t xml:space="preserve">Кондитерские изделия в инд.упаковке </t>
  </si>
  <si>
    <t xml:space="preserve">Субпродукты </t>
  </si>
  <si>
    <t>Тушка</t>
  </si>
  <si>
    <t>Филе индейки</t>
  </si>
  <si>
    <t xml:space="preserve">Какао-порошок/коф.напиток </t>
  </si>
  <si>
    <t>Печень говяжья</t>
  </si>
  <si>
    <t xml:space="preserve">Дрожжи прессованые </t>
  </si>
  <si>
    <t>Печень куриная</t>
  </si>
  <si>
    <t>Овощи закрытого грунта</t>
  </si>
  <si>
    <t>Соль пищевая поваренная</t>
  </si>
  <si>
    <t>Сердце куриное</t>
  </si>
  <si>
    <t>Крахмал</t>
  </si>
  <si>
    <t>Язык говяжий</t>
  </si>
  <si>
    <t>Огурцы свежие</t>
  </si>
  <si>
    <t xml:space="preserve">Специи </t>
  </si>
  <si>
    <t>Томаты свежие</t>
  </si>
  <si>
    <t>Зелень в ассортименте свежая</t>
  </si>
  <si>
    <t>Итого</t>
  </si>
  <si>
    <t>Капуста свежая</t>
  </si>
  <si>
    <t>Капуста морская</t>
  </si>
  <si>
    <t>Фрукты и ягоды сушеные</t>
  </si>
  <si>
    <t>Морковь</t>
  </si>
  <si>
    <t>Свекла</t>
  </si>
  <si>
    <t>Яблоки сушеные</t>
  </si>
  <si>
    <t>Лук репчатый</t>
  </si>
  <si>
    <t>Груши сушеные</t>
  </si>
  <si>
    <t>Баклажаны</t>
  </si>
  <si>
    <t>Смеси компотные</t>
  </si>
  <si>
    <t>Консервы овощные закусочные</t>
  </si>
  <si>
    <t>Курага</t>
  </si>
  <si>
    <t>Корни петрушки, сельдерея</t>
  </si>
  <si>
    <t>Чернослив</t>
  </si>
  <si>
    <t>Томатная паста</t>
  </si>
  <si>
    <t>Изюм</t>
  </si>
  <si>
    <t>Тыква</t>
  </si>
  <si>
    <t>Консервы овощные заправочные</t>
  </si>
  <si>
    <t>Чеснок</t>
  </si>
  <si>
    <t>Овощи, зелень сушеные</t>
  </si>
  <si>
    <t>Молоко сгущеное</t>
  </si>
  <si>
    <t>Молоко сухое</t>
  </si>
  <si>
    <t>Молоко топленое</t>
  </si>
  <si>
    <t>Сухари панировочные</t>
  </si>
  <si>
    <t>Яйцо</t>
  </si>
  <si>
    <t>Яичный порошок</t>
  </si>
  <si>
    <t>Меланж</t>
  </si>
  <si>
    <t>возраст детей 7-11 лет</t>
  </si>
  <si>
    <t>Наименование пищевого продукта или группы пищевых продуктов</t>
  </si>
  <si>
    <t>7-11 года СанПиН 3590</t>
  </si>
  <si>
    <t>итого  за день</t>
  </si>
  <si>
    <t>% выполнения натруальных норм СанПиН 3590</t>
  </si>
  <si>
    <t>итого за завтрак</t>
  </si>
  <si>
    <t>итого  за обед</t>
  </si>
  <si>
    <t>Хлеб ржаной из обойной муки</t>
  </si>
  <si>
    <t>Хлеб пшеничный обогащенный</t>
  </si>
  <si>
    <t>Мука пшеничная обогащенная</t>
  </si>
  <si>
    <t>Крупы, бобовые</t>
  </si>
  <si>
    <t>Картофель очищенный</t>
  </si>
  <si>
    <t>Овощи очищенные</t>
  </si>
  <si>
    <t>Фрукты свежие</t>
  </si>
  <si>
    <t>Сухофрукты</t>
  </si>
  <si>
    <t>Соки плодоовощные, напитки витаминизированные</t>
  </si>
  <si>
    <t xml:space="preserve">Мясо жилованное </t>
  </si>
  <si>
    <t>Субпродукты 1 категории</t>
  </si>
  <si>
    <t>Птица (филе)</t>
  </si>
  <si>
    <t>Кисломолочные продукты</t>
  </si>
  <si>
    <t xml:space="preserve">Яйцо (шт/г) </t>
  </si>
  <si>
    <t>Кондитерские изделия в инд.упаковке</t>
  </si>
  <si>
    <t>Дрожжи хлебопекарные</t>
  </si>
  <si>
    <t>Специи (для питания детей)</t>
  </si>
  <si>
    <t>Приложение №10</t>
  </si>
  <si>
    <t xml:space="preserve">Анализ выполнения натуральных норм выдачи пищевых продуктов </t>
  </si>
  <si>
    <t>За день</t>
  </si>
  <si>
    <t>За Завтрак</t>
  </si>
  <si>
    <t>За Обед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</si>
  <si>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</si>
  <si>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</si>
  <si>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</si>
  <si>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</si>
  <si>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</si>
  <si>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</si>
  <si>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</si>
  <si>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</si>
  <si>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</si>
  <si>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</si>
  <si>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</si>
  <si>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</si>
  <si>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</si>
  <si>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</si>
  <si>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</si>
  <si>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</si>
  <si>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</si>
  <si>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</si>
  <si>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</si>
  <si>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</si>
  <si>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</si>
  <si>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</si>
  <si>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</si>
  <si>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</si>
  <si>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</si>
  <si>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</si>
  <si>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</si>
  <si>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</si>
  <si>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Соль</t>
  </si>
  <si>
    <t>Специи</t>
  </si>
  <si>
    <t>Параметры:</t>
  </si>
  <si>
    <t>Прием пищи</t>
  </si>
  <si>
    <t>Вишня свежезаморож.</t>
  </si>
  <si>
    <t>Горох лущёный</t>
  </si>
  <si>
    <t>Груши</t>
  </si>
  <si>
    <t>Дрожжи прессованные</t>
  </si>
  <si>
    <t>Зеленый горошек консервированный</t>
  </si>
  <si>
    <t>Индейка филе</t>
  </si>
  <si>
    <t>Капуста белокочанная</t>
  </si>
  <si>
    <t>Картофель неочищеный</t>
  </si>
  <si>
    <t>Киноа</t>
  </si>
  <si>
    <t>Крупа гречневая</t>
  </si>
  <si>
    <t>Крупа кукурузная</t>
  </si>
  <si>
    <t>Крупа Пшено</t>
  </si>
  <si>
    <t>Крупа Рис</t>
  </si>
  <si>
    <t>Кукуруза консервированая</t>
  </si>
  <si>
    <t>Кунжут</t>
  </si>
  <si>
    <t>Лимонная кислота</t>
  </si>
  <si>
    <t>Масло оливковое</t>
  </si>
  <si>
    <t>Мука (гречневая)</t>
  </si>
  <si>
    <t>Мука (кукурузная)</t>
  </si>
  <si>
    <t>Мука (овсяная)</t>
  </si>
  <si>
    <t>Мука (рисовая)</t>
  </si>
  <si>
    <t>Мясо конина (бескостное)</t>
  </si>
  <si>
    <t>Мясо кролика</t>
  </si>
  <si>
    <t>Облепиха</t>
  </si>
  <si>
    <t>Огурцы консервированные</t>
  </si>
  <si>
    <t>Петрушка корень</t>
  </si>
  <si>
    <t>Сахар ванильный</t>
  </si>
  <si>
    <t>Соль йодированная</t>
  </si>
  <si>
    <t>Сухая смесь Неокейт Джуниор с аминокислотами</t>
  </si>
  <si>
    <t>Шпинат</t>
  </si>
  <si>
    <t>Количество</t>
  </si>
  <si>
    <t>Завтрак 2</t>
  </si>
  <si>
    <t>Мёд</t>
  </si>
  <si>
    <t>Среднее за завтрак 2, г</t>
  </si>
  <si>
    <t>Среднее за обед, г</t>
  </si>
  <si>
    <t>Среднее за полдник, г</t>
  </si>
  <si>
    <t>Среднее за рацион, г</t>
  </si>
  <si>
    <t>проверка</t>
  </si>
  <si>
    <t>Среднее за завтрак, г</t>
  </si>
  <si>
    <t>Мука гречневая</t>
  </si>
  <si>
    <t>Мука кукурузная</t>
  </si>
  <si>
    <t>Мука рисовая</t>
  </si>
  <si>
    <t>Конина</t>
  </si>
  <si>
    <t>Показатели  химико-энергетических 10-ти дневного диетического питания (поливалентная пищевая аллергия)</t>
  </si>
  <si>
    <t>Структура меню Поливалентная пищевая аллергия</t>
  </si>
  <si>
    <t>Проект 10-го меню диетического питания (поливалентная пищевая аллергия)</t>
  </si>
  <si>
    <t>Справочно: Нетто кратко по приёмам пищи 10-ти дневного диетического питания (поливалентная пищевая аллергия)</t>
  </si>
  <si>
    <t>Анализ выполнения натуральных норм выдачи пищевых продуктов для 10-ти дневного диетического питания (поливалентная пищевая аллергия) возрасная категория 7-11 лет</t>
  </si>
  <si>
    <t>Ведомость контроля за рационом питания 10-ти дневного диетического питания (поливалентная пищевая аллергия) возрастная категория 7-11 лет</t>
  </si>
  <si>
    <t>За Полдник</t>
  </si>
  <si>
    <t>За Второй завтрак</t>
  </si>
  <si>
    <t>итого  за полдник</t>
  </si>
  <si>
    <t>итого  за  Второй завтрак</t>
  </si>
  <si>
    <t>Среднее за Второй завтрак</t>
  </si>
  <si>
    <t>Среднее за Полдник</t>
  </si>
  <si>
    <t>второй завтрак</t>
  </si>
  <si>
    <t>Приложение №5</t>
  </si>
  <si>
    <t>Тефтели мясные (конина) с соусом шпинатным, 90/30</t>
  </si>
  <si>
    <t>Котлеты мясные (конина) с соусом шпинатным, 90/30</t>
  </si>
  <si>
    <t>Шницель из индейки с соусом шпинатным, 90/30</t>
  </si>
  <si>
    <t>Котлета из индейки с соусом шпинатным, 90/30</t>
  </si>
  <si>
    <t>Индейка отварная с соусом шпинатным, 90/30</t>
  </si>
  <si>
    <t>Биточки мясные (конина) с соусом шпинатным, 90/30</t>
  </si>
  <si>
    <t>Соус шпинатным</t>
  </si>
  <si>
    <t>2 010</t>
  </si>
  <si>
    <t>5 180</t>
  </si>
  <si>
    <t>5 488,73</t>
  </si>
  <si>
    <t>5 414,37</t>
  </si>
  <si>
    <t>1 516,69</t>
  </si>
  <si>
    <t>3 722,66</t>
  </si>
  <si>
    <t>1 330,87</t>
  </si>
  <si>
    <t>3 350</t>
  </si>
  <si>
    <t>2 756,50</t>
  </si>
  <si>
    <t>19 630</t>
  </si>
  <si>
    <t>2 165</t>
  </si>
  <si>
    <t>18 446</t>
  </si>
  <si>
    <t>1 561</t>
  </si>
  <si>
    <t>13 798</t>
  </si>
  <si>
    <t>5 104</t>
  </si>
  <si>
    <t>9 360</t>
  </si>
  <si>
    <t>3 514</t>
  </si>
  <si>
    <t>1 963</t>
  </si>
  <si>
    <t>1 845</t>
  </si>
  <si>
    <t>1 380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</si>
</sst>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&quot;%&quot;"/>
    <numFmt numFmtId="166" formatCode="_-* #,##0.00\ _₽_-;\-* #,##0.00\ _₽_-;_-* \-??\ _₽_-;_-@_-"/>
    <numFmt numFmtId="167" formatCode="0.0000"/>
    <numFmt numFmtId="168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color rgb="FF000000"/>
      <name val="Arial"/>
      <family val="2"/>
      <charset val="1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name val="Arial Narrow"/>
      <family val="2"/>
      <charset val="204"/>
    </font>
    <font>
      <sz val="8"/>
      <color rgb="FF333333"/>
      <name val="Arial"/>
      <family val="2"/>
      <charset val="204"/>
    </font>
    <font>
      <u/>
      <sz val="11"/>
      <name val="Arial Narrow"/>
      <family val="2"/>
      <charset val="204"/>
    </font>
    <font>
      <sz val="11"/>
      <color rgb="FF333333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11"/>
      <color rgb="FF00B0F0"/>
      <name val="Arial Narrow"/>
      <family val="2"/>
      <charset val="204"/>
    </font>
    <font>
      <b/>
      <sz val="11"/>
      <color rgb="FF993366"/>
      <name val="Arial Narrow"/>
      <family val="2"/>
      <charset val="204"/>
    </font>
    <font>
      <sz val="11"/>
      <color rgb="FF00CCFF"/>
      <name val="Arial Narrow"/>
      <family val="2"/>
      <charset val="204"/>
    </font>
    <font>
      <sz val="11"/>
      <color rgb="FF993366"/>
      <name val="Arial Narrow"/>
      <family val="2"/>
      <charset val="204"/>
    </font>
    <font>
      <sz val="11"/>
      <color rgb="FFFF9900"/>
      <name val="Arial Narrow"/>
      <family val="2"/>
      <charset val="204"/>
    </font>
    <font>
      <b/>
      <sz val="11"/>
      <color rgb="FFFF9900"/>
      <name val="Arial Narrow"/>
      <family val="2"/>
      <charset val="204"/>
    </font>
    <font>
      <sz val="8"/>
      <color rgb="FF333333"/>
      <name val="Arial"/>
      <family val="2"/>
      <charset val="1"/>
    </font>
    <font>
      <b/>
      <sz val="11"/>
      <color rgb="FF000000"/>
      <name val="Arial Narrow"/>
      <family val="2"/>
      <charset val="204"/>
    </font>
    <font>
      <i/>
      <sz val="11"/>
      <color rgb="FF000000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sz val="11"/>
      <color rgb="FFFF6600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5" fillId="0" borderId="0"/>
    <xf numFmtId="0" fontId="3" fillId="0" borderId="0"/>
    <xf numFmtId="0" fontId="17" fillId="0" borderId="0"/>
    <xf numFmtId="166" fontId="17" fillId="0" borderId="0" applyBorder="0" applyProtection="0"/>
    <xf numFmtId="0" fontId="24" fillId="0" borderId="0"/>
    <xf numFmtId="9" fontId="16" fillId="0" borderId="0" applyBorder="0" applyProtection="0"/>
    <xf numFmtId="0" fontId="3" fillId="0" borderId="0"/>
    <xf numFmtId="0" fontId="3" fillId="0" borderId="0"/>
    <xf numFmtId="0" fontId="30" fillId="0" borderId="0"/>
    <xf numFmtId="0" fontId="17" fillId="0" borderId="0"/>
    <xf numFmtId="0" fontId="1" fillId="0" borderId="0"/>
    <xf numFmtId="0" fontId="1" fillId="0" borderId="0"/>
    <xf numFmtId="0" fontId="2" fillId="0" borderId="0"/>
    <xf numFmtId="0" fontId="30" fillId="0" borderId="0"/>
    <xf numFmtId="0" fontId="1" fillId="0" borderId="0"/>
    <xf numFmtId="9" fontId="15" fillId="0" borderId="0" applyBorder="0" applyProtection="0"/>
    <xf numFmtId="0" fontId="2" fillId="0" borderId="0"/>
    <xf numFmtId="0" fontId="3" fillId="0" borderId="0"/>
  </cellStyleXfs>
  <cellXfs count="321">
    <xf numFmtId="0" fontId="0" fillId="0" borderId="0" xfId="0"/>
    <xf numFmtId="0" fontId="6" fillId="0" borderId="0" xfId="2" applyNumberFormat="1" applyFont="1" applyFill="1" applyBorder="1" applyAlignment="1" applyProtection="1">
      <alignment wrapText="1"/>
    </xf>
    <xf numFmtId="0" fontId="6" fillId="0" borderId="0" xfId="2" applyNumberFormat="1" applyFont="1" applyFill="1" applyBorder="1" applyAlignment="1" applyProtection="1"/>
    <xf numFmtId="0" fontId="6" fillId="0" borderId="1" xfId="4" applyNumberFormat="1" applyFont="1" applyBorder="1" applyAlignment="1">
      <alignment horizontal="center" vertical="center" wrapText="1"/>
    </xf>
    <xf numFmtId="0" fontId="6" fillId="0" borderId="1" xfId="4" applyNumberFormat="1" applyFont="1" applyBorder="1" applyAlignment="1">
      <alignment vertical="center" wrapText="1"/>
    </xf>
    <xf numFmtId="0" fontId="6" fillId="0" borderId="1" xfId="5" applyNumberFormat="1" applyFont="1" applyBorder="1" applyAlignment="1">
      <alignment horizontal="center" vertical="center" wrapText="1"/>
    </xf>
    <xf numFmtId="0" fontId="6" fillId="0" borderId="1" xfId="5" applyNumberFormat="1" applyFont="1" applyBorder="1" applyAlignment="1">
      <alignment vertical="center" wrapText="1"/>
    </xf>
    <xf numFmtId="1" fontId="6" fillId="0" borderId="1" xfId="5" applyNumberFormat="1" applyFont="1" applyBorder="1" applyAlignment="1">
      <alignment horizontal="center" vertical="center" wrapText="1"/>
    </xf>
    <xf numFmtId="1" fontId="6" fillId="0" borderId="1" xfId="4" applyNumberFormat="1" applyFont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1" fontId="8" fillId="0" borderId="1" xfId="4" applyNumberFormat="1" applyFont="1" applyBorder="1" applyAlignment="1">
      <alignment horizontal="center" vertical="center"/>
    </xf>
    <xf numFmtId="0" fontId="8" fillId="0" borderId="3" xfId="4" applyNumberFormat="1" applyFont="1" applyBorder="1" applyAlignment="1">
      <alignment horizontal="center" vertical="center"/>
    </xf>
    <xf numFmtId="0" fontId="8" fillId="0" borderId="4" xfId="4" applyNumberFormat="1" applyFont="1" applyBorder="1" applyAlignment="1">
      <alignment horizontal="center" vertical="center" wrapText="1"/>
    </xf>
    <xf numFmtId="0" fontId="8" fillId="0" borderId="2" xfId="4" applyNumberFormat="1" applyFont="1" applyBorder="1" applyAlignment="1">
      <alignment horizontal="center" vertical="center"/>
    </xf>
    <xf numFmtId="0" fontId="6" fillId="0" borderId="4" xfId="4" applyNumberFormat="1" applyFont="1" applyBorder="1" applyAlignment="1">
      <alignment vertical="center" wrapText="1"/>
    </xf>
    <xf numFmtId="1" fontId="8" fillId="0" borderId="2" xfId="4" applyNumberFormat="1" applyFont="1" applyBorder="1" applyAlignment="1">
      <alignment horizontal="center" vertical="center"/>
    </xf>
    <xf numFmtId="0" fontId="8" fillId="0" borderId="2" xfId="4" applyNumberFormat="1" applyFont="1" applyBorder="1" applyAlignment="1">
      <alignment horizontal="center" vertical="center" wrapText="1"/>
    </xf>
    <xf numFmtId="1" fontId="8" fillId="0" borderId="2" xfId="4" applyNumberFormat="1" applyFont="1" applyBorder="1" applyAlignment="1">
      <alignment horizontal="center" vertical="center" wrapText="1"/>
    </xf>
    <xf numFmtId="0" fontId="7" fillId="0" borderId="1" xfId="4" applyNumberFormat="1" applyFont="1" applyBorder="1" applyAlignment="1">
      <alignment horizontal="center" vertical="center"/>
    </xf>
    <xf numFmtId="1" fontId="7" fillId="0" borderId="1" xfId="4" applyNumberFormat="1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/>
    </xf>
    <xf numFmtId="1" fontId="6" fillId="0" borderId="2" xfId="4" applyNumberFormat="1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 wrapText="1"/>
    </xf>
    <xf numFmtId="0" fontId="6" fillId="0" borderId="5" xfId="4" applyNumberFormat="1" applyFont="1" applyFill="1" applyBorder="1" applyAlignment="1">
      <alignment vertical="center" wrapText="1"/>
    </xf>
    <xf numFmtId="1" fontId="6" fillId="0" borderId="5" xfId="4" applyNumberFormat="1" applyFont="1" applyFill="1" applyBorder="1" applyAlignment="1">
      <alignment horizontal="center" vertical="center" wrapText="1"/>
    </xf>
    <xf numFmtId="0" fontId="8" fillId="0" borderId="3" xfId="4" applyNumberFormat="1" applyFont="1" applyBorder="1" applyAlignment="1">
      <alignment horizontal="center" vertical="center" wrapText="1"/>
    </xf>
    <xf numFmtId="0" fontId="8" fillId="0" borderId="4" xfId="4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2" applyNumberFormat="1" applyFont="1" applyFill="1" applyBorder="1" applyAlignment="1" applyProtection="1"/>
    <xf numFmtId="0" fontId="6" fillId="3" borderId="0" xfId="10" applyFont="1" applyFill="1"/>
    <xf numFmtId="0" fontId="7" fillId="3" borderId="0" xfId="10" applyFont="1" applyFill="1"/>
    <xf numFmtId="0" fontId="18" fillId="3" borderId="0" xfId="10" applyFont="1" applyFill="1"/>
    <xf numFmtId="0" fontId="6" fillId="3" borderId="0" xfId="10" applyFont="1" applyFill="1" applyAlignment="1">
      <alignment horizontal="right"/>
    </xf>
    <xf numFmtId="0" fontId="18" fillId="3" borderId="0" xfId="10" applyFont="1" applyFill="1" applyAlignment="1">
      <alignment vertical="center" wrapText="1"/>
    </xf>
    <xf numFmtId="0" fontId="6" fillId="3" borderId="0" xfId="10" applyFont="1" applyFill="1" applyAlignment="1">
      <alignment vertical="center" wrapText="1"/>
    </xf>
    <xf numFmtId="0" fontId="7" fillId="3" borderId="0" xfId="10" applyFont="1" applyFill="1" applyAlignment="1">
      <alignment vertical="center" wrapText="1"/>
    </xf>
    <xf numFmtId="0" fontId="19" fillId="3" borderId="0" xfId="10" applyFont="1" applyFill="1"/>
    <xf numFmtId="0" fontId="6" fillId="3" borderId="0" xfId="10" applyFont="1" applyFill="1" applyAlignment="1">
      <alignment horizontal="center" vertical="center" wrapText="1"/>
    </xf>
    <xf numFmtId="2" fontId="18" fillId="3" borderId="0" xfId="10" applyNumberFormat="1" applyFont="1" applyFill="1" applyAlignment="1">
      <alignment vertical="center" wrapText="1"/>
    </xf>
    <xf numFmtId="2" fontId="6" fillId="3" borderId="0" xfId="10" applyNumberFormat="1" applyFont="1" applyFill="1" applyAlignment="1">
      <alignment vertical="center" wrapText="1"/>
    </xf>
    <xf numFmtId="2" fontId="6" fillId="3" borderId="0" xfId="10" applyNumberFormat="1" applyFont="1" applyFill="1"/>
    <xf numFmtId="2" fontId="6" fillId="3" borderId="0" xfId="10" applyNumberFormat="1" applyFont="1" applyFill="1" applyBorder="1" applyAlignment="1">
      <alignment vertical="center" wrapText="1"/>
    </xf>
    <xf numFmtId="2" fontId="19" fillId="3" borderId="0" xfId="10" applyNumberFormat="1" applyFont="1" applyFill="1"/>
    <xf numFmtId="2" fontId="7" fillId="3" borderId="0" xfId="10" applyNumberFormat="1" applyFont="1" applyFill="1" applyAlignment="1">
      <alignment vertical="center" wrapText="1"/>
    </xf>
    <xf numFmtId="2" fontId="20" fillId="3" borderId="0" xfId="10" applyNumberFormat="1" applyFont="1" applyFill="1"/>
    <xf numFmtId="2" fontId="18" fillId="3" borderId="0" xfId="10" applyNumberFormat="1" applyFont="1" applyFill="1"/>
    <xf numFmtId="0" fontId="21" fillId="3" borderId="0" xfId="10" applyFont="1" applyFill="1" applyAlignment="1">
      <alignment vertical="center" wrapText="1"/>
    </xf>
    <xf numFmtId="2" fontId="14" fillId="3" borderId="0" xfId="10" applyNumberFormat="1" applyFont="1" applyFill="1" applyAlignment="1">
      <alignment vertical="center" wrapText="1"/>
    </xf>
    <xf numFmtId="2" fontId="21" fillId="3" borderId="0" xfId="10" applyNumberFormat="1" applyFont="1" applyFill="1" applyAlignment="1">
      <alignment vertical="center" wrapText="1"/>
    </xf>
    <xf numFmtId="0" fontId="22" fillId="3" borderId="0" xfId="10" applyFont="1" applyFill="1" applyAlignment="1">
      <alignment vertical="center" wrapText="1"/>
    </xf>
    <xf numFmtId="2" fontId="22" fillId="3" borderId="0" xfId="10" applyNumberFormat="1" applyFont="1" applyFill="1" applyAlignment="1">
      <alignment vertical="center" wrapText="1"/>
    </xf>
    <xf numFmtId="0" fontId="22" fillId="3" borderId="0" xfId="10" applyFont="1" applyFill="1"/>
    <xf numFmtId="2" fontId="22" fillId="3" borderId="0" xfId="10" applyNumberFormat="1" applyFont="1" applyFill="1"/>
    <xf numFmtId="2" fontId="23" fillId="3" borderId="0" xfId="10" applyNumberFormat="1" applyFont="1" applyFill="1"/>
    <xf numFmtId="2" fontId="21" fillId="3" borderId="0" xfId="10" applyNumberFormat="1" applyFont="1" applyFill="1"/>
    <xf numFmtId="2" fontId="9" fillId="3" borderId="0" xfId="10" applyNumberFormat="1" applyFont="1" applyFill="1"/>
    <xf numFmtId="2" fontId="7" fillId="3" borderId="0" xfId="10" applyNumberFormat="1" applyFont="1" applyFill="1"/>
    <xf numFmtId="168" fontId="22" fillId="3" borderId="0" xfId="10" applyNumberFormat="1" applyFont="1" applyFill="1"/>
    <xf numFmtId="168" fontId="23" fillId="3" borderId="0" xfId="10" applyNumberFormat="1" applyFont="1" applyFill="1"/>
    <xf numFmtId="168" fontId="6" fillId="3" borderId="0" xfId="10" applyNumberFormat="1" applyFont="1" applyFill="1"/>
    <xf numFmtId="168" fontId="7" fillId="3" borderId="0" xfId="10" applyNumberFormat="1" applyFont="1" applyFill="1"/>
    <xf numFmtId="0" fontId="14" fillId="3" borderId="0" xfId="12" applyFont="1" applyFill="1" applyAlignment="1">
      <alignment vertical="center"/>
    </xf>
    <xf numFmtId="0" fontId="14" fillId="3" borderId="0" xfId="12" applyFont="1" applyFill="1" applyAlignment="1">
      <alignment horizontal="center" vertical="center"/>
    </xf>
    <xf numFmtId="2" fontId="14" fillId="3" borderId="0" xfId="12" applyNumberFormat="1" applyFont="1" applyFill="1" applyAlignment="1">
      <alignment vertical="center"/>
    </xf>
    <xf numFmtId="0" fontId="14" fillId="2" borderId="0" xfId="12" applyFont="1" applyFill="1" applyAlignment="1">
      <alignment horizontal="center" vertical="center"/>
    </xf>
    <xf numFmtId="0" fontId="10" fillId="3" borderId="0" xfId="12" applyFont="1" applyFill="1" applyAlignment="1">
      <alignment horizontal="center" vertical="center"/>
    </xf>
    <xf numFmtId="0" fontId="13" fillId="3" borderId="0" xfId="12" applyFont="1" applyFill="1" applyAlignment="1">
      <alignment vertical="center"/>
    </xf>
    <xf numFmtId="0" fontId="6" fillId="3" borderId="0" xfId="12" applyFont="1" applyFill="1" applyAlignment="1">
      <alignment horizontal="right" vertical="center"/>
    </xf>
    <xf numFmtId="0" fontId="26" fillId="3" borderId="0" xfId="12" applyFont="1" applyFill="1" applyAlignment="1">
      <alignment vertical="center"/>
    </xf>
    <xf numFmtId="0" fontId="27" fillId="3" borderId="0" xfId="12" applyFont="1" applyFill="1" applyAlignment="1">
      <alignment horizontal="left" vertical="center"/>
    </xf>
    <xf numFmtId="0" fontId="27" fillId="3" borderId="0" xfId="12" applyFont="1" applyFill="1" applyAlignment="1">
      <alignment horizontal="center" vertical="center"/>
    </xf>
    <xf numFmtId="2" fontId="27" fillId="3" borderId="0" xfId="12" applyNumberFormat="1" applyFont="1" applyFill="1" applyAlignment="1">
      <alignment horizontal="left" vertical="center"/>
    </xf>
    <xf numFmtId="0" fontId="26" fillId="3" borderId="0" xfId="12" applyFont="1" applyFill="1" applyAlignment="1">
      <alignment horizontal="center" vertical="center"/>
    </xf>
    <xf numFmtId="0" fontId="26" fillId="2" borderId="0" xfId="12" applyFont="1" applyFill="1" applyAlignment="1">
      <alignment horizontal="center" vertical="center"/>
    </xf>
    <xf numFmtId="2" fontId="26" fillId="3" borderId="0" xfId="12" applyNumberFormat="1" applyFont="1" applyFill="1" applyAlignment="1">
      <alignment vertical="center"/>
    </xf>
    <xf numFmtId="0" fontId="6" fillId="3" borderId="15" xfId="12" applyFont="1" applyFill="1" applyBorder="1" applyAlignment="1">
      <alignment horizontal="center" vertical="center" wrapText="1"/>
    </xf>
    <xf numFmtId="0" fontId="7" fillId="3" borderId="16" xfId="12" applyFont="1" applyFill="1" applyBorder="1" applyAlignment="1">
      <alignment horizontal="center" vertical="center" textRotation="90" wrapText="1"/>
    </xf>
    <xf numFmtId="2" fontId="7" fillId="3" borderId="16" xfId="12" applyNumberFormat="1" applyFont="1" applyFill="1" applyBorder="1" applyAlignment="1">
      <alignment horizontal="center" vertical="center" textRotation="90" wrapText="1"/>
    </xf>
    <xf numFmtId="0" fontId="6" fillId="3" borderId="17" xfId="12" applyFont="1" applyFill="1" applyBorder="1" applyAlignment="1">
      <alignment horizontal="center" vertical="center" textRotation="90" wrapText="1"/>
    </xf>
    <xf numFmtId="0" fontId="7" fillId="2" borderId="15" xfId="12" applyFont="1" applyFill="1" applyBorder="1" applyAlignment="1">
      <alignment horizontal="center" vertical="center" textRotation="90" wrapText="1"/>
    </xf>
    <xf numFmtId="0" fontId="7" fillId="3" borderId="18" xfId="12" applyFont="1" applyFill="1" applyBorder="1" applyAlignment="1">
      <alignment horizontal="center" vertical="center" textRotation="90" wrapText="1"/>
    </xf>
    <xf numFmtId="0" fontId="7" fillId="3" borderId="15" xfId="12" applyFont="1" applyFill="1" applyBorder="1" applyAlignment="1">
      <alignment horizontal="center" vertical="center" textRotation="90" wrapText="1"/>
    </xf>
    <xf numFmtId="0" fontId="6" fillId="3" borderId="19" xfId="12" applyFont="1" applyFill="1" applyBorder="1" applyAlignment="1">
      <alignment vertical="center" wrapText="1"/>
    </xf>
    <xf numFmtId="164" fontId="6" fillId="3" borderId="20" xfId="12" applyNumberFormat="1" applyFont="1" applyFill="1" applyBorder="1" applyAlignment="1">
      <alignment vertical="center"/>
    </xf>
    <xf numFmtId="2" fontId="25" fillId="3" borderId="20" xfId="12" applyNumberFormat="1" applyFont="1" applyFill="1" applyBorder="1" applyAlignment="1">
      <alignment horizontal="center" vertical="center"/>
    </xf>
    <xf numFmtId="9" fontId="14" fillId="3" borderId="20" xfId="13" applyFont="1" applyFill="1" applyBorder="1" applyAlignment="1" applyProtection="1">
      <alignment horizontal="center" vertical="center"/>
    </xf>
    <xf numFmtId="164" fontId="25" fillId="2" borderId="20" xfId="12" applyNumberFormat="1" applyFont="1" applyFill="1" applyBorder="1" applyAlignment="1">
      <alignment horizontal="center" vertical="center"/>
    </xf>
    <xf numFmtId="9" fontId="14" fillId="3" borderId="6" xfId="13" applyFont="1" applyFill="1" applyBorder="1" applyAlignment="1" applyProtection="1">
      <alignment horizontal="center" vertical="center"/>
    </xf>
    <xf numFmtId="164" fontId="25" fillId="3" borderId="6" xfId="13" applyNumberFormat="1" applyFont="1" applyFill="1" applyBorder="1" applyAlignment="1" applyProtection="1">
      <alignment horizontal="center" vertical="center"/>
    </xf>
    <xf numFmtId="164" fontId="25" fillId="3" borderId="20" xfId="12" applyNumberFormat="1" applyFont="1" applyFill="1" applyBorder="1" applyAlignment="1">
      <alignment horizontal="center" vertical="center"/>
    </xf>
    <xf numFmtId="9" fontId="14" fillId="3" borderId="21" xfId="13" applyFont="1" applyFill="1" applyBorder="1" applyAlignment="1" applyProtection="1">
      <alignment horizontal="center" vertical="center"/>
    </xf>
    <xf numFmtId="0" fontId="25" fillId="3" borderId="0" xfId="12" applyFont="1" applyFill="1" applyAlignment="1">
      <alignment vertical="center"/>
    </xf>
    <xf numFmtId="0" fontId="13" fillId="3" borderId="22" xfId="12" applyFont="1" applyFill="1" applyBorder="1" applyAlignment="1">
      <alignment vertical="center"/>
    </xf>
    <xf numFmtId="2" fontId="13" fillId="3" borderId="0" xfId="12" applyNumberFormat="1" applyFont="1" applyFill="1" applyAlignment="1">
      <alignment vertical="center"/>
    </xf>
    <xf numFmtId="0" fontId="13" fillId="2" borderId="0" xfId="12" applyFont="1" applyFill="1" applyAlignment="1">
      <alignment vertical="center"/>
    </xf>
    <xf numFmtId="0" fontId="6" fillId="3" borderId="0" xfId="12" applyFont="1" applyFill="1"/>
    <xf numFmtId="0" fontId="6" fillId="3" borderId="0" xfId="12" applyFont="1" applyFill="1" applyAlignment="1">
      <alignment horizontal="right"/>
    </xf>
    <xf numFmtId="0" fontId="7" fillId="3" borderId="0" xfId="12" applyFont="1" applyFill="1" applyBorder="1" applyAlignment="1">
      <alignment horizontal="center" vertical="center" wrapText="1"/>
    </xf>
    <xf numFmtId="0" fontId="7" fillId="3" borderId="0" xfId="12" applyFont="1" applyFill="1"/>
    <xf numFmtId="0" fontId="7" fillId="3" borderId="0" xfId="12" applyFont="1" applyFill="1" applyBorder="1" applyAlignment="1">
      <alignment horizontal="center"/>
    </xf>
    <xf numFmtId="2" fontId="7" fillId="3" borderId="0" xfId="12" applyNumberFormat="1" applyFont="1" applyFill="1" applyBorder="1" applyAlignment="1">
      <alignment horizontal="center" vertical="center" wrapText="1"/>
    </xf>
    <xf numFmtId="2" fontId="6" fillId="3" borderId="0" xfId="12" applyNumberFormat="1" applyFont="1" applyFill="1" applyBorder="1" applyAlignment="1">
      <alignment horizontal="center" vertical="center" wrapText="1"/>
    </xf>
    <xf numFmtId="0" fontId="7" fillId="3" borderId="0" xfId="12" applyFont="1" applyFill="1" applyBorder="1" applyAlignment="1">
      <alignment horizontal="left" vertical="center" wrapText="1"/>
    </xf>
    <xf numFmtId="0" fontId="7" fillId="3" borderId="0" xfId="12" applyFont="1" applyFill="1" applyAlignment="1">
      <alignment horizontal="center"/>
    </xf>
    <xf numFmtId="2" fontId="6" fillId="3" borderId="0" xfId="12" applyNumberFormat="1" applyFont="1" applyFill="1"/>
    <xf numFmtId="0" fontId="6" fillId="3" borderId="23" xfId="10" applyFont="1" applyFill="1" applyBorder="1" applyAlignment="1">
      <alignment horizontal="center" vertical="center" wrapText="1"/>
    </xf>
    <xf numFmtId="0" fontId="7" fillId="3" borderId="23" xfId="10" applyFont="1" applyFill="1" applyBorder="1" applyAlignment="1">
      <alignment horizontal="center" vertical="center" wrapText="1"/>
    </xf>
    <xf numFmtId="0" fontId="6" fillId="3" borderId="23" xfId="10" applyFont="1" applyFill="1" applyBorder="1" applyAlignment="1">
      <alignment vertical="center" wrapText="1"/>
    </xf>
    <xf numFmtId="2" fontId="6" fillId="3" borderId="23" xfId="10" applyNumberFormat="1" applyFont="1" applyFill="1" applyBorder="1" applyAlignment="1">
      <alignment horizontal="right" vertical="center" wrapText="1"/>
    </xf>
    <xf numFmtId="2" fontId="7" fillId="3" borderId="23" xfId="11" applyNumberFormat="1" applyFont="1" applyFill="1" applyBorder="1" applyAlignment="1" applyProtection="1">
      <alignment horizontal="right" vertical="center" wrapText="1"/>
    </xf>
    <xf numFmtId="2" fontId="7" fillId="3" borderId="23" xfId="10" applyNumberFormat="1" applyFont="1" applyFill="1" applyBorder="1" applyAlignment="1">
      <alignment vertical="center" wrapText="1"/>
    </xf>
    <xf numFmtId="2" fontId="7" fillId="3" borderId="23" xfId="11" applyNumberFormat="1" applyFont="1" applyFill="1" applyBorder="1" applyAlignment="1" applyProtection="1">
      <alignment vertical="center" wrapText="1"/>
    </xf>
    <xf numFmtId="2" fontId="6" fillId="3" borderId="23" xfId="10" applyNumberFormat="1" applyFont="1" applyFill="1" applyBorder="1" applyAlignment="1">
      <alignment vertical="center" wrapText="1"/>
    </xf>
    <xf numFmtId="2" fontId="6" fillId="3" borderId="23" xfId="10" applyNumberFormat="1" applyFont="1" applyFill="1" applyBorder="1" applyAlignment="1">
      <alignment horizontal="center" vertical="center" wrapText="1"/>
    </xf>
    <xf numFmtId="2" fontId="7" fillId="3" borderId="23" xfId="10" applyNumberFormat="1" applyFont="1" applyFill="1" applyBorder="1" applyAlignment="1">
      <alignment horizontal="center" vertical="center" wrapText="1"/>
    </xf>
    <xf numFmtId="167" fontId="6" fillId="3" borderId="23" xfId="10" applyNumberFormat="1" applyFont="1" applyFill="1" applyBorder="1" applyAlignment="1">
      <alignment horizontal="right" vertical="center" wrapText="1"/>
    </xf>
    <xf numFmtId="2" fontId="7" fillId="3" borderId="23" xfId="10" applyNumberFormat="1" applyFont="1" applyFill="1" applyBorder="1" applyAlignment="1">
      <alignment horizontal="right"/>
    </xf>
    <xf numFmtId="2" fontId="6" fillId="3" borderId="23" xfId="10" applyNumberFormat="1" applyFont="1" applyFill="1" applyBorder="1"/>
    <xf numFmtId="0" fontId="3" fillId="2" borderId="0" xfId="15" applyFill="1"/>
    <xf numFmtId="0" fontId="7" fillId="3" borderId="23" xfId="12" applyFont="1" applyFill="1" applyBorder="1" applyAlignment="1">
      <alignment horizontal="center" vertical="center" wrapText="1"/>
    </xf>
    <xf numFmtId="0" fontId="7" fillId="3" borderId="23" xfId="12" applyFont="1" applyFill="1" applyBorder="1" applyAlignment="1">
      <alignment horizontal="left" vertical="center" wrapText="1"/>
    </xf>
    <xf numFmtId="2" fontId="7" fillId="3" borderId="23" xfId="12" applyNumberFormat="1" applyFont="1" applyFill="1" applyBorder="1" applyAlignment="1">
      <alignment horizontal="center" vertical="center" wrapText="1"/>
    </xf>
    <xf numFmtId="164" fontId="7" fillId="3" borderId="23" xfId="12" applyNumberFormat="1" applyFont="1" applyFill="1" applyBorder="1" applyAlignment="1">
      <alignment horizontal="center" vertical="center" wrapText="1"/>
    </xf>
    <xf numFmtId="0" fontId="6" fillId="3" borderId="23" xfId="12" applyFont="1" applyFill="1" applyBorder="1" applyAlignment="1">
      <alignment horizontal="left" vertical="center" wrapText="1"/>
    </xf>
    <xf numFmtId="2" fontId="6" fillId="3" borderId="23" xfId="12" applyNumberFormat="1" applyFont="1" applyFill="1" applyBorder="1" applyAlignment="1">
      <alignment horizontal="center" vertical="center" wrapText="1"/>
    </xf>
    <xf numFmtId="1" fontId="6" fillId="3" borderId="23" xfId="12" applyNumberFormat="1" applyFont="1" applyFill="1" applyBorder="1" applyAlignment="1">
      <alignment horizontal="center" vertical="center" wrapText="1"/>
    </xf>
    <xf numFmtId="164" fontId="6" fillId="3" borderId="23" xfId="12" applyNumberFormat="1" applyFont="1" applyFill="1" applyBorder="1" applyAlignment="1">
      <alignment horizontal="center" vertical="center" wrapText="1"/>
    </xf>
    <xf numFmtId="1" fontId="7" fillId="3" borderId="23" xfId="12" applyNumberFormat="1" applyFont="1" applyFill="1" applyBorder="1" applyAlignment="1">
      <alignment horizontal="center" vertical="center" wrapText="1"/>
    </xf>
    <xf numFmtId="0" fontId="6" fillId="3" borderId="23" xfId="12" applyFont="1" applyFill="1" applyBorder="1" applyAlignment="1">
      <alignment horizontal="center" vertical="center" wrapText="1"/>
    </xf>
    <xf numFmtId="164" fontId="7" fillId="3" borderId="23" xfId="12" applyNumberFormat="1" applyFont="1" applyFill="1" applyBorder="1" applyAlignment="1">
      <alignment horizontal="left" vertical="center" wrapText="1"/>
    </xf>
    <xf numFmtId="164" fontId="6" fillId="3" borderId="24" xfId="12" applyNumberFormat="1" applyFont="1" applyFill="1" applyBorder="1" applyAlignment="1">
      <alignment horizontal="center" vertical="center" wrapText="1"/>
    </xf>
    <xf numFmtId="2" fontId="6" fillId="3" borderId="24" xfId="12" applyNumberFormat="1" applyFont="1" applyFill="1" applyBorder="1" applyAlignment="1">
      <alignment horizontal="center" vertical="center" wrapText="1"/>
    </xf>
    <xf numFmtId="1" fontId="6" fillId="3" borderId="24" xfId="12" applyNumberFormat="1" applyFont="1" applyFill="1" applyBorder="1" applyAlignment="1">
      <alignment horizontal="center" vertical="center" wrapText="1"/>
    </xf>
    <xf numFmtId="2" fontId="6" fillId="3" borderId="25" xfId="12" applyNumberFormat="1" applyFont="1" applyFill="1" applyBorder="1" applyAlignment="1">
      <alignment horizontal="center" vertical="center" wrapText="1"/>
    </xf>
    <xf numFmtId="0" fontId="7" fillId="3" borderId="24" xfId="12" applyFont="1" applyFill="1" applyBorder="1" applyAlignment="1">
      <alignment horizontal="center"/>
    </xf>
    <xf numFmtId="164" fontId="7" fillId="3" borderId="24" xfId="12" applyNumberFormat="1" applyFont="1" applyFill="1" applyBorder="1" applyAlignment="1">
      <alignment horizontal="center"/>
    </xf>
    <xf numFmtId="2" fontId="7" fillId="3" borderId="24" xfId="12" applyNumberFormat="1" applyFont="1" applyFill="1" applyBorder="1" applyAlignment="1">
      <alignment horizontal="center"/>
    </xf>
    <xf numFmtId="0" fontId="7" fillId="3" borderId="25" xfId="12" applyFont="1" applyFill="1" applyBorder="1" applyAlignment="1">
      <alignment horizontal="center"/>
    </xf>
    <xf numFmtId="0" fontId="6" fillId="3" borderId="23" xfId="12" applyFont="1" applyFill="1" applyBorder="1" applyAlignment="1">
      <alignment horizontal="center" vertical="center" textRotation="90" wrapText="1"/>
    </xf>
    <xf numFmtId="0" fontId="7" fillId="3" borderId="23" xfId="12" applyFont="1" applyFill="1" applyBorder="1" applyAlignment="1">
      <alignment horizontal="center" vertical="center" textRotation="90" wrapText="1"/>
    </xf>
    <xf numFmtId="0" fontId="6" fillId="3" borderId="26" xfId="12" applyFont="1" applyFill="1" applyBorder="1" applyAlignment="1">
      <alignment vertical="center" wrapText="1"/>
    </xf>
    <xf numFmtId="164" fontId="6" fillId="3" borderId="23" xfId="12" applyNumberFormat="1" applyFont="1" applyFill="1" applyBorder="1" applyAlignment="1">
      <alignment vertical="center"/>
    </xf>
    <xf numFmtId="9" fontId="14" fillId="3" borderId="23" xfId="13" applyFont="1" applyFill="1" applyBorder="1" applyAlignment="1" applyProtection="1">
      <alignment horizontal="center" vertical="center"/>
    </xf>
    <xf numFmtId="164" fontId="25" fillId="2" borderId="23" xfId="12" applyNumberFormat="1" applyFont="1" applyFill="1" applyBorder="1" applyAlignment="1">
      <alignment horizontal="center" vertical="center"/>
    </xf>
    <xf numFmtId="9" fontId="14" fillId="3" borderId="27" xfId="13" applyFont="1" applyFill="1" applyBorder="1" applyAlignment="1" applyProtection="1">
      <alignment horizontal="center" vertical="center"/>
    </xf>
    <xf numFmtId="164" fontId="28" fillId="3" borderId="23" xfId="12" applyNumberFormat="1" applyFont="1" applyFill="1" applyBorder="1" applyAlignment="1">
      <alignment vertical="center"/>
    </xf>
    <xf numFmtId="0" fontId="13" fillId="3" borderId="28" xfId="12" applyFont="1" applyFill="1" applyBorder="1" applyAlignment="1">
      <alignment vertical="center"/>
    </xf>
    <xf numFmtId="164" fontId="13" fillId="3" borderId="29" xfId="12" applyNumberFormat="1" applyFont="1" applyFill="1" applyBorder="1" applyAlignment="1">
      <alignment vertical="center"/>
    </xf>
    <xf numFmtId="2" fontId="29" fillId="3" borderId="29" xfId="12" applyNumberFormat="1" applyFont="1" applyFill="1" applyBorder="1" applyAlignment="1">
      <alignment horizontal="center" vertical="center"/>
    </xf>
    <xf numFmtId="0" fontId="13" fillId="3" borderId="29" xfId="12" applyFont="1" applyFill="1" applyBorder="1" applyAlignment="1">
      <alignment vertical="center"/>
    </xf>
    <xf numFmtId="164" fontId="29" fillId="2" borderId="29" xfId="12" applyNumberFormat="1" applyFont="1" applyFill="1" applyBorder="1" applyAlignment="1">
      <alignment horizontal="center" vertical="center"/>
    </xf>
    <xf numFmtId="164" fontId="29" fillId="3" borderId="29" xfId="12" applyNumberFormat="1" applyFont="1" applyFill="1" applyBorder="1" applyAlignment="1">
      <alignment vertical="center"/>
    </xf>
    <xf numFmtId="164" fontId="29" fillId="3" borderId="29" xfId="12" applyNumberFormat="1" applyFont="1" applyFill="1" applyBorder="1" applyAlignment="1">
      <alignment horizontal="center" vertical="center"/>
    </xf>
    <xf numFmtId="1" fontId="12" fillId="2" borderId="0" xfId="7" applyNumberFormat="1" applyFont="1" applyFill="1"/>
    <xf numFmtId="0" fontId="13" fillId="2" borderId="0" xfId="7" applyFont="1" applyFill="1"/>
    <xf numFmtId="0" fontId="13" fillId="2" borderId="0" xfId="7" applyFont="1" applyFill="1" applyBorder="1" applyAlignment="1"/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/>
    <xf numFmtId="1" fontId="7" fillId="2" borderId="0" xfId="7" applyNumberFormat="1" applyFont="1" applyFill="1"/>
    <xf numFmtId="1" fontId="7" fillId="2" borderId="0" xfId="7" applyNumberFormat="1" applyFont="1" applyFill="1" applyAlignment="1">
      <alignment horizontal="right"/>
    </xf>
    <xf numFmtId="0" fontId="13" fillId="2" borderId="0" xfId="7" applyFont="1" applyFill="1" applyBorder="1" applyAlignment="1">
      <alignment horizontal="left"/>
    </xf>
    <xf numFmtId="0" fontId="7" fillId="2" borderId="0" xfId="7" applyFont="1" applyFill="1" applyBorder="1" applyAlignment="1">
      <alignment horizontal="right"/>
    </xf>
    <xf numFmtId="0" fontId="13" fillId="2" borderId="0" xfId="7" applyFont="1" applyFill="1" applyBorder="1"/>
    <xf numFmtId="1" fontId="7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left"/>
    </xf>
    <xf numFmtId="0" fontId="5" fillId="2" borderId="0" xfId="0" applyFont="1" applyFill="1"/>
    <xf numFmtId="0" fontId="6" fillId="2" borderId="1" xfId="6" applyNumberFormat="1" applyFont="1" applyFill="1" applyBorder="1" applyAlignment="1">
      <alignment horizontal="center" vertical="center" wrapText="1"/>
    </xf>
    <xf numFmtId="1" fontId="6" fillId="2" borderId="1" xfId="6" applyNumberFormat="1" applyFont="1" applyFill="1" applyBorder="1" applyAlignment="1">
      <alignment horizontal="center"/>
    </xf>
    <xf numFmtId="1" fontId="6" fillId="2" borderId="1" xfId="6" applyNumberFormat="1" applyFont="1" applyFill="1" applyBorder="1" applyAlignment="1">
      <alignment horizontal="center" vertical="top"/>
    </xf>
    <xf numFmtId="0" fontId="6" fillId="2" borderId="32" xfId="6" applyNumberFormat="1" applyFont="1" applyFill="1" applyBorder="1" applyAlignment="1">
      <alignment vertical="top" wrapText="1"/>
    </xf>
    <xf numFmtId="1" fontId="6" fillId="2" borderId="32" xfId="6" applyNumberFormat="1" applyFont="1" applyFill="1" applyBorder="1" applyAlignment="1">
      <alignment horizontal="center" vertical="top"/>
    </xf>
    <xf numFmtId="2" fontId="6" fillId="2" borderId="32" xfId="6" applyNumberFormat="1" applyFont="1" applyFill="1" applyBorder="1" applyAlignment="1">
      <alignment horizontal="center" vertical="top"/>
    </xf>
    <xf numFmtId="0" fontId="6" fillId="2" borderId="1" xfId="6" applyNumberFormat="1" applyFont="1" applyFill="1" applyBorder="1" applyAlignment="1">
      <alignment vertical="top" wrapText="1"/>
    </xf>
    <xf numFmtId="2" fontId="6" fillId="2" borderId="1" xfId="6" applyNumberFormat="1" applyFont="1" applyFill="1" applyBorder="1" applyAlignment="1">
      <alignment horizontal="center" vertical="top"/>
    </xf>
    <xf numFmtId="164" fontId="6" fillId="2" borderId="1" xfId="6" applyNumberFormat="1" applyFont="1" applyFill="1" applyBorder="1" applyAlignment="1">
      <alignment horizontal="center" vertical="top"/>
    </xf>
    <xf numFmtId="0" fontId="6" fillId="2" borderId="1" xfId="6" applyNumberFormat="1" applyFont="1" applyFill="1" applyBorder="1" applyAlignment="1">
      <alignment horizontal="center" vertical="top"/>
    </xf>
    <xf numFmtId="3" fontId="6" fillId="2" borderId="1" xfId="6" applyNumberFormat="1" applyFont="1" applyFill="1" applyBorder="1" applyAlignment="1">
      <alignment horizontal="center"/>
    </xf>
    <xf numFmtId="1" fontId="6" fillId="2" borderId="23" xfId="25" applyNumberFormat="1" applyFont="1" applyFill="1" applyBorder="1" applyAlignment="1">
      <alignment horizontal="center" vertical="top"/>
    </xf>
    <xf numFmtId="2" fontId="6" fillId="2" borderId="23" xfId="25" applyNumberFormat="1" applyFont="1" applyFill="1" applyBorder="1" applyAlignment="1">
      <alignment horizontal="center" vertical="top"/>
    </xf>
    <xf numFmtId="164" fontId="6" fillId="2" borderId="23" xfId="25" applyNumberFormat="1" applyFont="1" applyFill="1" applyBorder="1" applyAlignment="1">
      <alignment horizontal="center" vertical="top"/>
    </xf>
    <xf numFmtId="0" fontId="6" fillId="2" borderId="23" xfId="25" applyNumberFormat="1" applyFont="1" applyFill="1" applyBorder="1" applyAlignment="1">
      <alignment horizontal="center" vertical="top"/>
    </xf>
    <xf numFmtId="1" fontId="6" fillId="2" borderId="23" xfId="25" applyNumberFormat="1" applyFont="1" applyFill="1" applyBorder="1" applyAlignment="1">
      <alignment horizontal="center"/>
    </xf>
    <xf numFmtId="164" fontId="6" fillId="2" borderId="32" xfId="6" applyNumberFormat="1" applyFont="1" applyFill="1" applyBorder="1" applyAlignment="1">
      <alignment horizontal="center" vertical="top"/>
    </xf>
    <xf numFmtId="3" fontId="6" fillId="2" borderId="23" xfId="25" applyNumberFormat="1" applyFont="1" applyFill="1" applyBorder="1" applyAlignment="1">
      <alignment horizontal="center"/>
    </xf>
    <xf numFmtId="1" fontId="6" fillId="2" borderId="32" xfId="25" applyNumberFormat="1" applyFont="1" applyFill="1" applyBorder="1" applyAlignment="1">
      <alignment horizontal="center" vertical="top"/>
    </xf>
    <xf numFmtId="2" fontId="6" fillId="2" borderId="32" xfId="25" applyNumberFormat="1" applyFont="1" applyFill="1" applyBorder="1" applyAlignment="1">
      <alignment horizontal="center" vertical="top"/>
    </xf>
    <xf numFmtId="164" fontId="6" fillId="2" borderId="32" xfId="25" applyNumberFormat="1" applyFont="1" applyFill="1" applyBorder="1" applyAlignment="1">
      <alignment horizontal="center" vertical="top"/>
    </xf>
    <xf numFmtId="0" fontId="6" fillId="2" borderId="32" xfId="6" applyNumberFormat="1" applyFont="1" applyFill="1" applyBorder="1" applyAlignment="1">
      <alignment horizontal="center" vertical="top"/>
    </xf>
    <xf numFmtId="1" fontId="5" fillId="2" borderId="0" xfId="0" applyNumberFormat="1" applyFont="1" applyFill="1"/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7" fillId="2" borderId="0" xfId="8" applyFont="1" applyFill="1" applyAlignment="1">
      <alignment horizontal="left" vertical="center"/>
    </xf>
    <xf numFmtId="0" fontId="6" fillId="2" borderId="0" xfId="8" applyFont="1" applyFill="1" applyAlignment="1">
      <alignment horizontal="center" vertical="center"/>
    </xf>
    <xf numFmtId="0" fontId="6" fillId="2" borderId="0" xfId="8" applyFont="1" applyFill="1" applyAlignment="1">
      <alignment horizontal="left" vertical="center"/>
    </xf>
    <xf numFmtId="3" fontId="6" fillId="2" borderId="23" xfId="25" applyNumberFormat="1" applyFont="1" applyFill="1" applyBorder="1" applyAlignment="1">
      <alignment horizontal="center" vertical="center"/>
    </xf>
    <xf numFmtId="2" fontId="6" fillId="2" borderId="30" xfId="25" applyNumberFormat="1" applyFont="1" applyFill="1" applyBorder="1" applyAlignment="1">
      <alignment horizontal="center" vertical="center" wrapText="1"/>
    </xf>
    <xf numFmtId="4" fontId="6" fillId="2" borderId="30" xfId="25" applyNumberFormat="1" applyFont="1" applyFill="1" applyBorder="1" applyAlignment="1">
      <alignment horizontal="center" vertical="center" wrapText="1"/>
    </xf>
    <xf numFmtId="1" fontId="6" fillId="2" borderId="23" xfId="25" applyNumberFormat="1" applyFont="1" applyFill="1" applyBorder="1" applyAlignment="1">
      <alignment horizontal="center" vertical="center"/>
    </xf>
    <xf numFmtId="9" fontId="6" fillId="2" borderId="30" xfId="1" applyFont="1" applyFill="1" applyBorder="1" applyAlignment="1">
      <alignment horizontal="center"/>
    </xf>
    <xf numFmtId="3" fontId="6" fillId="2" borderId="6" xfId="6" applyNumberFormat="1" applyFont="1" applyFill="1" applyBorder="1" applyAlignment="1">
      <alignment horizontal="center" vertical="center"/>
    </xf>
    <xf numFmtId="2" fontId="6" fillId="2" borderId="14" xfId="6" applyNumberFormat="1" applyFont="1" applyFill="1" applyBorder="1" applyAlignment="1">
      <alignment horizontal="center" vertical="center" wrapText="1"/>
    </xf>
    <xf numFmtId="4" fontId="6" fillId="2" borderId="14" xfId="6" applyNumberFormat="1" applyFont="1" applyFill="1" applyBorder="1" applyAlignment="1">
      <alignment horizontal="center" vertical="center" wrapText="1"/>
    </xf>
    <xf numFmtId="1" fontId="6" fillId="2" borderId="1" xfId="6" applyNumberFormat="1" applyFont="1" applyFill="1" applyBorder="1" applyAlignment="1">
      <alignment horizontal="center" vertical="center"/>
    </xf>
    <xf numFmtId="2" fontId="6" fillId="2" borderId="12" xfId="6" applyNumberFormat="1" applyFont="1" applyFill="1" applyBorder="1" applyAlignment="1">
      <alignment horizontal="center" vertical="center" wrapText="1"/>
    </xf>
    <xf numFmtId="0" fontId="6" fillId="2" borderId="2" xfId="6" applyNumberFormat="1" applyFont="1" applyFill="1" applyBorder="1" applyAlignment="1">
      <alignment horizontal="center" vertical="top"/>
    </xf>
    <xf numFmtId="165" fontId="6" fillId="2" borderId="13" xfId="6" applyNumberFormat="1" applyFont="1" applyFill="1" applyBorder="1" applyAlignment="1">
      <alignment horizontal="center"/>
    </xf>
    <xf numFmtId="9" fontId="6" fillId="2" borderId="13" xfId="1" applyFont="1" applyFill="1" applyBorder="1" applyAlignment="1">
      <alignment horizontal="center"/>
    </xf>
    <xf numFmtId="1" fontId="6" fillId="2" borderId="30" xfId="25" applyNumberFormat="1" applyFont="1" applyFill="1" applyBorder="1" applyAlignment="1">
      <alignment horizontal="center" vertical="center" wrapText="1"/>
    </xf>
    <xf numFmtId="3" fontId="6" fillId="2" borderId="30" xfId="25" applyNumberFormat="1" applyFont="1" applyFill="1" applyBorder="1" applyAlignment="1">
      <alignment horizontal="center" vertical="center" wrapText="1"/>
    </xf>
    <xf numFmtId="1" fontId="6" fillId="2" borderId="12" xfId="6" applyNumberFormat="1" applyFont="1" applyFill="1" applyBorder="1" applyAlignment="1">
      <alignment horizontal="center" vertical="center" wrapText="1"/>
    </xf>
    <xf numFmtId="3" fontId="6" fillId="2" borderId="12" xfId="6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0" xfId="9" applyFont="1" applyFill="1"/>
    <xf numFmtId="1" fontId="6" fillId="2" borderId="1" xfId="9" applyNumberFormat="1" applyFont="1" applyFill="1" applyBorder="1" applyAlignment="1">
      <alignment horizontal="right"/>
    </xf>
    <xf numFmtId="3" fontId="6" fillId="2" borderId="1" xfId="9" applyNumberFormat="1" applyFont="1" applyFill="1" applyBorder="1" applyAlignment="1">
      <alignment horizontal="right"/>
    </xf>
    <xf numFmtId="0" fontId="6" fillId="2" borderId="1" xfId="9" applyNumberFormat="1" applyFont="1" applyFill="1" applyBorder="1" applyAlignment="1">
      <alignment horizontal="center" vertical="center" wrapText="1"/>
    </xf>
    <xf numFmtId="0" fontId="6" fillId="2" borderId="1" xfId="9" applyNumberFormat="1" applyFont="1" applyFill="1" applyBorder="1" applyAlignment="1">
      <alignment horizontal="center"/>
    </xf>
    <xf numFmtId="2" fontId="6" fillId="2" borderId="23" xfId="9" applyNumberFormat="1" applyFont="1" applyFill="1" applyBorder="1" applyAlignment="1">
      <alignment horizontal="center"/>
    </xf>
    <xf numFmtId="9" fontId="6" fillId="2" borderId="23" xfId="1" applyFont="1" applyFill="1" applyBorder="1" applyAlignment="1">
      <alignment horizontal="right"/>
    </xf>
    <xf numFmtId="9" fontId="6" fillId="2" borderId="0" xfId="1" applyFont="1" applyFill="1"/>
    <xf numFmtId="9" fontId="6" fillId="2" borderId="23" xfId="1" applyFont="1" applyFill="1" applyBorder="1" applyAlignment="1">
      <alignment horizontal="center"/>
    </xf>
    <xf numFmtId="164" fontId="6" fillId="2" borderId="23" xfId="9" applyNumberFormat="1" applyFont="1" applyFill="1" applyBorder="1" applyAlignment="1">
      <alignment horizontal="center"/>
    </xf>
    <xf numFmtId="2" fontId="6" fillId="2" borderId="1" xfId="9" applyNumberFormat="1" applyFont="1" applyFill="1" applyBorder="1" applyAlignment="1">
      <alignment horizontal="center"/>
    </xf>
    <xf numFmtId="164" fontId="6" fillId="2" borderId="1" xfId="9" applyNumberFormat="1" applyFont="1" applyFill="1" applyBorder="1" applyAlignment="1">
      <alignment horizontal="center"/>
    </xf>
    <xf numFmtId="165" fontId="6" fillId="2" borderId="1" xfId="9" applyNumberFormat="1" applyFont="1" applyFill="1" applyBorder="1" applyAlignment="1">
      <alignment horizontal="right"/>
    </xf>
    <xf numFmtId="165" fontId="6" fillId="2" borderId="1" xfId="9" applyNumberFormat="1" applyFont="1" applyFill="1" applyBorder="1" applyAlignment="1">
      <alignment horizontal="center"/>
    </xf>
    <xf numFmtId="1" fontId="6" fillId="2" borderId="1" xfId="9" applyNumberFormat="1" applyFont="1" applyFill="1" applyBorder="1" applyAlignment="1">
      <alignment horizontal="center"/>
    </xf>
    <xf numFmtId="9" fontId="6" fillId="2" borderId="1" xfId="1" applyFont="1" applyFill="1" applyBorder="1" applyAlignment="1">
      <alignment horizontal="right"/>
    </xf>
    <xf numFmtId="9" fontId="6" fillId="2" borderId="1" xfId="1" applyFont="1" applyFill="1" applyBorder="1" applyAlignment="1">
      <alignment horizontal="center"/>
    </xf>
    <xf numFmtId="0" fontId="7" fillId="2" borderId="0" xfId="9" applyNumberFormat="1" applyFont="1" applyFill="1" applyAlignment="1">
      <alignment wrapText="1"/>
    </xf>
    <xf numFmtId="1" fontId="31" fillId="3" borderId="0" xfId="10" applyNumberFormat="1" applyFont="1" applyFill="1" applyAlignment="1">
      <alignment vertical="center" wrapText="1"/>
    </xf>
    <xf numFmtId="2" fontId="32" fillId="3" borderId="0" xfId="10" applyNumberFormat="1" applyFont="1" applyFill="1" applyAlignment="1">
      <alignment vertical="center" wrapText="1"/>
    </xf>
    <xf numFmtId="2" fontId="31" fillId="3" borderId="0" xfId="10" applyNumberFormat="1" applyFont="1" applyFill="1" applyAlignment="1">
      <alignment vertical="center" wrapText="1"/>
    </xf>
    <xf numFmtId="2" fontId="32" fillId="3" borderId="0" xfId="10" applyNumberFormat="1" applyFont="1" applyFill="1"/>
    <xf numFmtId="2" fontId="31" fillId="3" borderId="0" xfId="10" applyNumberFormat="1" applyFont="1" applyFill="1"/>
    <xf numFmtId="0" fontId="14" fillId="2" borderId="0" xfId="14" applyFont="1" applyFill="1" applyAlignment="1">
      <alignment vertical="top"/>
    </xf>
    <xf numFmtId="0" fontId="6" fillId="2" borderId="0" xfId="14" applyFont="1" applyFill="1"/>
    <xf numFmtId="0" fontId="6" fillId="2" borderId="0" xfId="0" applyFont="1" applyFill="1"/>
    <xf numFmtId="0" fontId="6" fillId="2" borderId="0" xfId="14" applyNumberFormat="1" applyFont="1" applyFill="1" applyAlignment="1">
      <alignment vertical="top"/>
    </xf>
    <xf numFmtId="0" fontId="7" fillId="2" borderId="23" xfId="14" applyNumberFormat="1" applyFont="1" applyFill="1" applyBorder="1" applyAlignment="1">
      <alignment vertical="top" wrapText="1"/>
    </xf>
    <xf numFmtId="0" fontId="7" fillId="2" borderId="23" xfId="14" applyNumberFormat="1" applyFont="1" applyFill="1" applyBorder="1" applyAlignment="1">
      <alignment vertical="top"/>
    </xf>
    <xf numFmtId="0" fontId="6" fillId="2" borderId="23" xfId="14" applyNumberFormat="1" applyFont="1" applyFill="1" applyBorder="1" applyAlignment="1">
      <alignment vertical="top" wrapText="1"/>
    </xf>
    <xf numFmtId="0" fontId="6" fillId="2" borderId="33" xfId="6" applyNumberFormat="1" applyFont="1" applyFill="1" applyBorder="1" applyAlignment="1">
      <alignment vertical="top"/>
    </xf>
    <xf numFmtId="2" fontId="6" fillId="2" borderId="33" xfId="6" applyNumberFormat="1" applyFont="1" applyFill="1" applyBorder="1" applyAlignment="1">
      <alignment horizontal="right" vertical="top"/>
    </xf>
    <xf numFmtId="168" fontId="6" fillId="2" borderId="33" xfId="6" applyNumberFormat="1" applyFont="1" applyFill="1" applyBorder="1" applyAlignment="1">
      <alignment horizontal="right" vertical="top"/>
    </xf>
    <xf numFmtId="168" fontId="6" fillId="2" borderId="23" xfId="14" applyNumberFormat="1" applyFont="1" applyFill="1" applyBorder="1" applyAlignment="1">
      <alignment horizontal="right" vertical="top"/>
    </xf>
    <xf numFmtId="0" fontId="6" fillId="2" borderId="23" xfId="14" applyNumberFormat="1" applyFont="1" applyFill="1" applyBorder="1" applyAlignment="1">
      <alignment vertical="top"/>
    </xf>
    <xf numFmtId="164" fontId="6" fillId="2" borderId="31" xfId="6" applyNumberFormat="1" applyFont="1" applyFill="1" applyBorder="1" applyAlignment="1">
      <alignment horizontal="right" vertical="top"/>
    </xf>
    <xf numFmtId="0" fontId="6" fillId="2" borderId="31" xfId="6" applyNumberFormat="1" applyFont="1" applyFill="1" applyBorder="1" applyAlignment="1">
      <alignment vertical="top"/>
    </xf>
    <xf numFmtId="2" fontId="6" fillId="2" borderId="31" xfId="6" applyNumberFormat="1" applyFont="1" applyFill="1" applyBorder="1" applyAlignment="1">
      <alignment horizontal="right" vertical="top"/>
    </xf>
    <xf numFmtId="164" fontId="6" fillId="2" borderId="23" xfId="14" applyNumberFormat="1" applyFont="1" applyFill="1" applyBorder="1" applyAlignment="1">
      <alignment horizontal="right" vertical="top"/>
    </xf>
    <xf numFmtId="168" fontId="6" fillId="2" borderId="31" xfId="6" applyNumberFormat="1" applyFont="1" applyFill="1" applyBorder="1" applyAlignment="1">
      <alignment horizontal="right" vertical="top"/>
    </xf>
    <xf numFmtId="167" fontId="6" fillId="2" borderId="31" xfId="6" applyNumberFormat="1" applyFont="1" applyFill="1" applyBorder="1" applyAlignment="1">
      <alignment horizontal="right" vertical="top"/>
    </xf>
    <xf numFmtId="164" fontId="6" fillId="2" borderId="33" xfId="14" applyNumberFormat="1" applyFont="1" applyFill="1" applyBorder="1" applyAlignment="1">
      <alignment horizontal="right" vertical="top"/>
    </xf>
    <xf numFmtId="0" fontId="6" fillId="2" borderId="33" xfId="14" applyNumberFormat="1" applyFont="1" applyFill="1" applyBorder="1" applyAlignment="1">
      <alignment vertical="top"/>
    </xf>
    <xf numFmtId="2" fontId="6" fillId="2" borderId="33" xfId="14" applyNumberFormat="1" applyFont="1" applyFill="1" applyBorder="1" applyAlignment="1">
      <alignment horizontal="right" vertical="top"/>
    </xf>
    <xf numFmtId="164" fontId="7" fillId="2" borderId="33" xfId="6" applyNumberFormat="1" applyFont="1" applyFill="1" applyBorder="1" applyAlignment="1">
      <alignment horizontal="right" vertical="top"/>
    </xf>
    <xf numFmtId="168" fontId="7" fillId="2" borderId="33" xfId="6" applyNumberFormat="1" applyFont="1" applyFill="1" applyBorder="1" applyAlignment="1">
      <alignment horizontal="right" vertical="top"/>
    </xf>
    <xf numFmtId="2" fontId="7" fillId="2" borderId="33" xfId="6" applyNumberFormat="1" applyFont="1" applyFill="1" applyBorder="1" applyAlignment="1">
      <alignment horizontal="right" vertical="top"/>
    </xf>
    <xf numFmtId="167" fontId="7" fillId="2" borderId="33" xfId="6" applyNumberFormat="1" applyFont="1" applyFill="1" applyBorder="1" applyAlignment="1">
      <alignment horizontal="right" vertical="top"/>
    </xf>
    <xf numFmtId="168" fontId="7" fillId="2" borderId="23" xfId="14" applyNumberFormat="1" applyFont="1" applyFill="1" applyBorder="1" applyAlignment="1">
      <alignment horizontal="right" vertical="top"/>
    </xf>
    <xf numFmtId="164" fontId="7" fillId="2" borderId="23" xfId="14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8" fillId="0" borderId="2" xfId="4" applyNumberFormat="1" applyFont="1" applyBorder="1" applyAlignment="1">
      <alignment horizontal="center" vertical="center" wrapText="1"/>
    </xf>
    <xf numFmtId="0" fontId="8" fillId="0" borderId="4" xfId="4" applyNumberFormat="1" applyFont="1" applyBorder="1" applyAlignment="1">
      <alignment horizontal="center" vertical="center"/>
    </xf>
    <xf numFmtId="0" fontId="7" fillId="0" borderId="1" xfId="4" applyNumberFormat="1" applyFont="1" applyBorder="1" applyAlignment="1">
      <alignment horizontal="left" vertical="center" wrapText="1"/>
    </xf>
    <xf numFmtId="0" fontId="7" fillId="0" borderId="2" xfId="4" applyNumberFormat="1" applyFont="1" applyBorder="1" applyAlignment="1">
      <alignment horizontal="center" vertical="center" wrapText="1"/>
    </xf>
    <xf numFmtId="0" fontId="7" fillId="0" borderId="6" xfId="4" applyNumberFormat="1" applyFont="1" applyBorder="1" applyAlignment="1">
      <alignment horizontal="center" vertical="center" wrapText="1"/>
    </xf>
    <xf numFmtId="0" fontId="7" fillId="0" borderId="7" xfId="4" applyNumberFormat="1" applyFont="1" applyBorder="1" applyAlignment="1">
      <alignment horizontal="center" vertical="center" wrapText="1"/>
    </xf>
    <xf numFmtId="0" fontId="8" fillId="0" borderId="4" xfId="4" applyNumberFormat="1" applyFont="1" applyBorder="1" applyAlignment="1">
      <alignment horizontal="center" vertical="center" wrapText="1"/>
    </xf>
    <xf numFmtId="0" fontId="8" fillId="0" borderId="8" xfId="4" applyNumberFormat="1" applyFont="1" applyBorder="1" applyAlignment="1">
      <alignment horizontal="center" vertical="center" wrapText="1"/>
    </xf>
    <xf numFmtId="0" fontId="8" fillId="0" borderId="9" xfId="4" applyNumberFormat="1" applyFont="1" applyBorder="1" applyAlignment="1">
      <alignment horizontal="center" vertical="center" wrapText="1"/>
    </xf>
    <xf numFmtId="0" fontId="7" fillId="0" borderId="4" xfId="4" applyNumberFormat="1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center" vertical="center" wrapText="1"/>
    </xf>
    <xf numFmtId="0" fontId="8" fillId="0" borderId="4" xfId="5" applyNumberFormat="1" applyFont="1" applyBorder="1" applyAlignment="1">
      <alignment horizontal="center" vertical="center" wrapText="1"/>
    </xf>
    <xf numFmtId="0" fontId="6" fillId="0" borderId="8" xfId="5" applyNumberFormat="1" applyFont="1" applyBorder="1" applyAlignment="1">
      <alignment horizontal="center" vertical="center" wrapText="1"/>
    </xf>
    <xf numFmtId="1" fontId="7" fillId="0" borderId="2" xfId="4" applyNumberFormat="1" applyFont="1" applyBorder="1" applyAlignment="1">
      <alignment horizontal="center" vertical="center" wrapText="1"/>
    </xf>
    <xf numFmtId="1" fontId="7" fillId="0" borderId="6" xfId="4" applyNumberFormat="1" applyFont="1" applyBorder="1" applyAlignment="1">
      <alignment horizontal="center" vertical="center" wrapText="1"/>
    </xf>
    <xf numFmtId="0" fontId="8" fillId="0" borderId="8" xfId="4" applyNumberFormat="1" applyFont="1" applyBorder="1" applyAlignment="1">
      <alignment horizontal="center" vertical="center"/>
    </xf>
    <xf numFmtId="0" fontId="8" fillId="0" borderId="9" xfId="4" applyNumberFormat="1" applyFont="1" applyBorder="1" applyAlignment="1">
      <alignment horizontal="center" vertical="center"/>
    </xf>
    <xf numFmtId="0" fontId="7" fillId="2" borderId="0" xfId="7" applyFont="1" applyFill="1" applyBorder="1" applyAlignment="1">
      <alignment horizontal="right"/>
    </xf>
    <xf numFmtId="0" fontId="13" fillId="2" borderId="0" xfId="7" applyFont="1" applyFill="1" applyBorder="1"/>
    <xf numFmtId="0" fontId="6" fillId="2" borderId="1" xfId="6" applyNumberFormat="1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indent="1"/>
    </xf>
    <xf numFmtId="1" fontId="6" fillId="2" borderId="2" xfId="6" applyNumberFormat="1" applyFont="1" applyFill="1" applyBorder="1" applyAlignment="1">
      <alignment horizontal="center" vertical="center" wrapText="1"/>
    </xf>
    <xf numFmtId="1" fontId="6" fillId="2" borderId="6" xfId="6" applyNumberFormat="1" applyFont="1" applyFill="1" applyBorder="1" applyAlignment="1">
      <alignment horizontal="center" vertical="center" wrapText="1"/>
    </xf>
    <xf numFmtId="0" fontId="6" fillId="2" borderId="2" xfId="6" applyNumberFormat="1" applyFont="1" applyFill="1" applyBorder="1" applyAlignment="1">
      <alignment horizontal="center" vertical="center" wrapText="1"/>
    </xf>
    <xf numFmtId="0" fontId="6" fillId="2" borderId="7" xfId="6" applyNumberFormat="1" applyFont="1" applyFill="1" applyBorder="1" applyAlignment="1">
      <alignment horizontal="center" vertical="center" wrapText="1"/>
    </xf>
    <xf numFmtId="0" fontId="6" fillId="2" borderId="6" xfId="6" applyNumberFormat="1" applyFont="1" applyFill="1" applyBorder="1" applyAlignment="1">
      <alignment horizontal="center" vertical="center" wrapText="1"/>
    </xf>
    <xf numFmtId="0" fontId="13" fillId="2" borderId="0" xfId="7" applyFont="1" applyFill="1" applyBorder="1" applyAlignment="1">
      <alignment wrapText="1"/>
    </xf>
    <xf numFmtId="0" fontId="7" fillId="2" borderId="1" xfId="6" applyFont="1" applyFill="1" applyBorder="1"/>
    <xf numFmtId="0" fontId="7" fillId="2" borderId="0" xfId="7" applyFont="1" applyFill="1" applyBorder="1" applyAlignment="1">
      <alignment horizontal="center" wrapText="1"/>
    </xf>
    <xf numFmtId="0" fontId="7" fillId="2" borderId="0" xfId="8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6" fillId="2" borderId="1" xfId="6" applyNumberFormat="1" applyFont="1" applyFill="1" applyBorder="1" applyAlignment="1">
      <alignment horizontal="center" vertical="top"/>
    </xf>
    <xf numFmtId="1" fontId="6" fillId="2" borderId="1" xfId="6" applyNumberFormat="1" applyFont="1" applyFill="1" applyBorder="1" applyAlignment="1">
      <alignment horizontal="center"/>
    </xf>
    <xf numFmtId="0" fontId="6" fillId="2" borderId="1" xfId="6" applyNumberFormat="1" applyFont="1" applyFill="1" applyBorder="1" applyAlignment="1">
      <alignment horizontal="right" vertical="top"/>
    </xf>
    <xf numFmtId="0" fontId="6" fillId="2" borderId="2" xfId="6" applyNumberFormat="1" applyFont="1" applyFill="1" applyBorder="1" applyAlignment="1">
      <alignment horizontal="right" vertical="top"/>
    </xf>
    <xf numFmtId="0" fontId="6" fillId="2" borderId="6" xfId="6" applyNumberFormat="1" applyFont="1" applyFill="1" applyBorder="1" applyAlignment="1">
      <alignment horizontal="right" vertical="top"/>
    </xf>
    <xf numFmtId="0" fontId="6" fillId="2" borderId="10" xfId="6" applyNumberFormat="1" applyFont="1" applyFill="1" applyBorder="1" applyAlignment="1">
      <alignment horizontal="center" vertical="center" wrapText="1"/>
    </xf>
    <xf numFmtId="0" fontId="6" fillId="2" borderId="1" xfId="9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2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0" fontId="6" fillId="2" borderId="10" xfId="9" applyNumberFormat="1" applyFont="1" applyFill="1" applyBorder="1" applyAlignment="1">
      <alignment horizontal="center" vertical="center" wrapText="1"/>
    </xf>
    <xf numFmtId="0" fontId="6" fillId="2" borderId="11" xfId="9" applyNumberFormat="1" applyFont="1" applyFill="1" applyBorder="1" applyAlignment="1">
      <alignment horizontal="center" vertical="center" wrapText="1"/>
    </xf>
    <xf numFmtId="0" fontId="6" fillId="2" borderId="1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6" fillId="2" borderId="0" xfId="9" applyNumberFormat="1" applyFont="1" applyFill="1" applyAlignment="1">
      <alignment horizontal="center"/>
    </xf>
    <xf numFmtId="0" fontId="6" fillId="2" borderId="23" xfId="9" applyNumberFormat="1" applyFont="1" applyFill="1" applyBorder="1" applyAlignment="1">
      <alignment horizontal="center"/>
    </xf>
    <xf numFmtId="0" fontId="7" fillId="2" borderId="0" xfId="9" applyNumberFormat="1" applyFont="1" applyFill="1" applyAlignment="1">
      <alignment horizontal="center" wrapText="1"/>
    </xf>
    <xf numFmtId="0" fontId="6" fillId="2" borderId="1" xfId="9" applyFont="1" applyFill="1" applyBorder="1"/>
    <xf numFmtId="0" fontId="7" fillId="2" borderId="23" xfId="14" applyNumberFormat="1" applyFont="1" applyFill="1" applyBorder="1" applyAlignment="1">
      <alignment vertical="top" wrapText="1"/>
    </xf>
    <xf numFmtId="0" fontId="7" fillId="3" borderId="0" xfId="10" applyFont="1" applyFill="1" applyBorder="1" applyAlignment="1">
      <alignment horizontal="center" vertical="center" wrapText="1"/>
    </xf>
    <xf numFmtId="0" fontId="7" fillId="3" borderId="23" xfId="10" applyFont="1" applyFill="1" applyBorder="1" applyAlignment="1">
      <alignment horizontal="center" vertical="center" wrapText="1"/>
    </xf>
    <xf numFmtId="0" fontId="25" fillId="3" borderId="0" xfId="12" applyFont="1" applyFill="1" applyBorder="1" applyAlignment="1">
      <alignment horizontal="center" vertical="center" wrapText="1"/>
    </xf>
    <xf numFmtId="0" fontId="7" fillId="3" borderId="23" xfId="12" applyFont="1" applyFill="1" applyBorder="1" applyAlignment="1">
      <alignment horizontal="center" vertical="center" wrapText="1"/>
    </xf>
    <xf numFmtId="0" fontId="7" fillId="3" borderId="23" xfId="12" applyFont="1" applyFill="1" applyBorder="1" applyAlignment="1">
      <alignment horizontal="center"/>
    </xf>
  </cellXfs>
  <cellStyles count="26">
    <cellStyle name="Обычный" xfId="0" builtinId="0"/>
    <cellStyle name="Обычный 10" xfId="7"/>
    <cellStyle name="Обычный 2" xfId="2"/>
    <cellStyle name="Обычный 2 2" xfId="16"/>
    <cellStyle name="Обычный 2 3" xfId="10"/>
    <cellStyle name="Обычный 3" xfId="15"/>
    <cellStyle name="Обычный 3 2" xfId="17"/>
    <cellStyle name="Обычный 3 3" xfId="12"/>
    <cellStyle name="Обычный 4" xfId="18"/>
    <cellStyle name="Обычный 5" xfId="19"/>
    <cellStyle name="Обычный 6" xfId="8"/>
    <cellStyle name="Обычный 6 2" xfId="20"/>
    <cellStyle name="Обычный 7" xfId="21"/>
    <cellStyle name="Обычный 8" xfId="22"/>
    <cellStyle name="Обычный 9" xfId="3"/>
    <cellStyle name="Обычный_TDSheet" xfId="4"/>
    <cellStyle name="Обычный_Лист1" xfId="25"/>
    <cellStyle name="Обычный_Лист2" xfId="6"/>
    <cellStyle name="Обычный_Нетто" xfId="14"/>
    <cellStyle name="Обычный_ПЭЦ" xfId="9"/>
    <cellStyle name="Обычный_цикличное меню" xfId="5"/>
    <cellStyle name="Процентный" xfId="1" builtinId="5"/>
    <cellStyle name="Процентный 2" xfId="23"/>
    <cellStyle name="Процентный 3" xfId="13"/>
    <cellStyle name="Процентный 4" xfId="24"/>
    <cellStyle name="Финансовый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09"/>
  <sheetViews>
    <sheetView view="pageBreakPreview" topLeftCell="A280" zoomScale="60" zoomScaleNormal="90" workbookViewId="0">
      <selection activeCell="B264" sqref="B264:D264"/>
    </sheetView>
  </sheetViews>
  <sheetFormatPr defaultColWidth="9.1796875" defaultRowHeight="14"/>
  <cols>
    <col min="1" max="1" width="6.54296875" style="27" customWidth="1"/>
    <col min="2" max="2" width="10.453125" style="27" customWidth="1"/>
    <col min="3" max="3" width="29" style="27" bestFit="1" customWidth="1"/>
    <col min="4" max="4" width="12.1796875" style="27" bestFit="1" customWidth="1"/>
    <col min="5" max="5" width="9.1796875" style="27"/>
    <col min="6" max="6" width="15.1796875" style="27" bestFit="1" customWidth="1"/>
    <col min="7" max="7" width="29" style="27" bestFit="1" customWidth="1"/>
    <col min="8" max="8" width="12.1796875" style="27" bestFit="1" customWidth="1"/>
    <col min="9" max="16384" width="9.1796875" style="27"/>
  </cols>
  <sheetData>
    <row r="1" spans="2:8">
      <c r="G1" s="265" t="s">
        <v>216</v>
      </c>
      <c r="H1" s="265"/>
    </row>
    <row r="2" spans="2:8" ht="16.5" customHeight="1">
      <c r="B2" s="276" t="s">
        <v>0</v>
      </c>
      <c r="C2" s="276"/>
      <c r="D2" s="276"/>
      <c r="E2" s="1"/>
      <c r="F2" s="276" t="s">
        <v>564</v>
      </c>
      <c r="G2" s="276"/>
      <c r="H2" s="276"/>
    </row>
    <row r="3" spans="2:8" ht="16.5" customHeight="1">
      <c r="B3" s="268" t="s">
        <v>1</v>
      </c>
      <c r="C3" s="268"/>
      <c r="D3" s="268"/>
      <c r="E3" s="2"/>
      <c r="F3" s="268" t="s">
        <v>1</v>
      </c>
      <c r="G3" s="268"/>
      <c r="H3" s="268"/>
    </row>
    <row r="4" spans="2:8" ht="16.5" customHeight="1">
      <c r="B4" s="269" t="s">
        <v>2</v>
      </c>
      <c r="C4" s="269" t="s">
        <v>3</v>
      </c>
      <c r="D4" s="269" t="s">
        <v>4</v>
      </c>
      <c r="E4" s="2"/>
      <c r="F4" s="269" t="s">
        <v>2</v>
      </c>
      <c r="G4" s="269" t="s">
        <v>3</v>
      </c>
      <c r="H4" s="279" t="s">
        <v>4</v>
      </c>
    </row>
    <row r="5" spans="2:8">
      <c r="B5" s="270"/>
      <c r="C5" s="271"/>
      <c r="D5" s="270"/>
      <c r="E5" s="2"/>
      <c r="F5" s="270"/>
      <c r="G5" s="271"/>
      <c r="H5" s="280"/>
    </row>
    <row r="6" spans="2:8">
      <c r="B6" s="266" t="s">
        <v>5</v>
      </c>
      <c r="C6" s="266"/>
      <c r="D6" s="266"/>
      <c r="E6" s="2"/>
      <c r="F6" s="266" t="s">
        <v>5</v>
      </c>
      <c r="G6" s="266"/>
      <c r="H6" s="266"/>
    </row>
    <row r="7" spans="2:8" ht="28">
      <c r="B7" s="3"/>
      <c r="C7" s="4" t="s">
        <v>6</v>
      </c>
      <c r="D7" s="3" t="s">
        <v>7</v>
      </c>
      <c r="E7" s="2"/>
      <c r="F7" s="5"/>
      <c r="G7" s="6" t="s">
        <v>204</v>
      </c>
      <c r="H7" s="7">
        <v>120</v>
      </c>
    </row>
    <row r="8" spans="2:8">
      <c r="B8" s="3" t="s">
        <v>10</v>
      </c>
      <c r="C8" s="4" t="s">
        <v>11</v>
      </c>
      <c r="D8" s="3" t="s">
        <v>12</v>
      </c>
      <c r="E8" s="2"/>
      <c r="F8" s="5"/>
      <c r="G8" s="6" t="s">
        <v>15</v>
      </c>
      <c r="H8" s="7">
        <v>150</v>
      </c>
    </row>
    <row r="9" spans="2:8">
      <c r="B9" s="3"/>
      <c r="C9" s="4"/>
      <c r="D9" s="3"/>
      <c r="E9" s="2"/>
      <c r="F9" s="3"/>
      <c r="G9" s="4" t="s">
        <v>19</v>
      </c>
      <c r="H9" s="8">
        <v>200</v>
      </c>
    </row>
    <row r="10" spans="2:8">
      <c r="B10" s="3" t="s">
        <v>20</v>
      </c>
      <c r="C10" s="4" t="s">
        <v>18</v>
      </c>
      <c r="D10" s="3" t="s">
        <v>17</v>
      </c>
      <c r="E10" s="2"/>
      <c r="F10" s="3"/>
      <c r="G10" s="4" t="s">
        <v>24</v>
      </c>
      <c r="H10" s="8">
        <v>50</v>
      </c>
    </row>
    <row r="11" spans="2:8">
      <c r="B11" s="3"/>
      <c r="C11" s="4" t="s">
        <v>23</v>
      </c>
      <c r="D11" s="3" t="s">
        <v>22</v>
      </c>
      <c r="E11" s="2"/>
      <c r="F11" s="3"/>
      <c r="G11" s="4"/>
      <c r="H11" s="8"/>
    </row>
    <row r="12" spans="2:8">
      <c r="B12" s="3" t="s">
        <v>26</v>
      </c>
      <c r="C12" s="4" t="s">
        <v>27</v>
      </c>
      <c r="D12" s="3" t="s">
        <v>17</v>
      </c>
      <c r="E12" s="2"/>
      <c r="F12" s="3"/>
      <c r="G12" s="4"/>
      <c r="H12" s="8"/>
    </row>
    <row r="13" spans="2:8">
      <c r="B13" s="267" t="s">
        <v>28</v>
      </c>
      <c r="C13" s="267"/>
      <c r="D13" s="9" t="s">
        <v>29</v>
      </c>
      <c r="E13" s="2"/>
      <c r="F13" s="267" t="s">
        <v>28</v>
      </c>
      <c r="G13" s="267"/>
      <c r="H13" s="10">
        <f>SUM(H7:H12)</f>
        <v>520</v>
      </c>
    </row>
    <row r="14" spans="2:8">
      <c r="B14" s="11"/>
      <c r="C14" s="12"/>
      <c r="D14" s="13"/>
      <c r="E14" s="2"/>
      <c r="F14" s="11"/>
      <c r="G14" s="277" t="s">
        <v>30</v>
      </c>
      <c r="H14" s="278"/>
    </row>
    <row r="15" spans="2:8">
      <c r="B15" s="11"/>
      <c r="C15" s="14"/>
      <c r="D15" s="13"/>
      <c r="E15" s="2"/>
      <c r="F15" s="11"/>
      <c r="G15" s="14" t="s">
        <v>25</v>
      </c>
      <c r="H15" s="21">
        <v>150</v>
      </c>
    </row>
    <row r="16" spans="2:8">
      <c r="B16" s="11"/>
      <c r="C16" s="14"/>
      <c r="D16" s="13"/>
      <c r="E16" s="2"/>
      <c r="F16" s="11"/>
      <c r="G16" s="14" t="s">
        <v>32</v>
      </c>
      <c r="H16" s="21">
        <v>200</v>
      </c>
    </row>
    <row r="17" spans="2:8">
      <c r="B17" s="11"/>
      <c r="C17" s="14"/>
      <c r="D17" s="13"/>
      <c r="E17" s="2"/>
      <c r="F17" s="11"/>
      <c r="G17" s="14"/>
      <c r="H17" s="15"/>
    </row>
    <row r="18" spans="2:8">
      <c r="B18" s="11"/>
      <c r="C18" s="16"/>
      <c r="D18" s="13"/>
      <c r="E18" s="2"/>
      <c r="F18" s="11"/>
      <c r="G18" s="16"/>
      <c r="H18" s="15">
        <f>SUM(H15:H17)</f>
        <v>350</v>
      </c>
    </row>
    <row r="19" spans="2:8">
      <c r="B19" s="266" t="s">
        <v>33</v>
      </c>
      <c r="C19" s="266"/>
      <c r="D19" s="266"/>
      <c r="E19" s="2"/>
      <c r="F19" s="266" t="s">
        <v>33</v>
      </c>
      <c r="G19" s="266"/>
      <c r="H19" s="266"/>
    </row>
    <row r="20" spans="2:8">
      <c r="B20" s="3"/>
      <c r="C20" s="4" t="s">
        <v>34</v>
      </c>
      <c r="D20" s="3" t="s">
        <v>35</v>
      </c>
      <c r="E20" s="2"/>
      <c r="F20" s="3"/>
      <c r="G20" s="4" t="s">
        <v>37</v>
      </c>
      <c r="H20" s="8">
        <v>60</v>
      </c>
    </row>
    <row r="21" spans="2:8" ht="42">
      <c r="B21" s="3" t="s">
        <v>38</v>
      </c>
      <c r="C21" s="4" t="s">
        <v>39</v>
      </c>
      <c r="D21" s="3" t="s">
        <v>17</v>
      </c>
      <c r="E21" s="2"/>
      <c r="F21" s="3"/>
      <c r="G21" s="4" t="s">
        <v>40</v>
      </c>
      <c r="H21" s="8">
        <v>200</v>
      </c>
    </row>
    <row r="22" spans="2:8">
      <c r="B22" s="3" t="s">
        <v>41</v>
      </c>
      <c r="C22" s="4" t="s">
        <v>42</v>
      </c>
      <c r="D22" s="3" t="s">
        <v>17</v>
      </c>
      <c r="E22" s="2"/>
      <c r="F22" s="3"/>
      <c r="G22" s="4" t="s">
        <v>43</v>
      </c>
      <c r="H22" s="8">
        <v>90</v>
      </c>
    </row>
    <row r="23" spans="2:8">
      <c r="B23" s="3" t="s">
        <v>44</v>
      </c>
      <c r="C23" s="4" t="s">
        <v>45</v>
      </c>
      <c r="D23" s="3" t="s">
        <v>12</v>
      </c>
      <c r="E23" s="2"/>
      <c r="F23" s="3"/>
      <c r="G23" s="4" t="s">
        <v>46</v>
      </c>
      <c r="H23" s="8">
        <v>150</v>
      </c>
    </row>
    <row r="24" spans="2:8">
      <c r="B24" s="3"/>
      <c r="C24" s="4" t="s">
        <v>47</v>
      </c>
      <c r="D24" s="3" t="s">
        <v>48</v>
      </c>
      <c r="E24" s="2"/>
      <c r="F24" s="3"/>
      <c r="G24" s="4" t="s">
        <v>45</v>
      </c>
      <c r="H24" s="8">
        <v>180</v>
      </c>
    </row>
    <row r="25" spans="2:8">
      <c r="B25" s="3"/>
      <c r="C25" s="4" t="s">
        <v>21</v>
      </c>
      <c r="D25" s="3" t="s">
        <v>48</v>
      </c>
      <c r="E25" s="2"/>
      <c r="F25" s="3"/>
      <c r="G25" s="4" t="s">
        <v>24</v>
      </c>
      <c r="H25" s="8">
        <v>80</v>
      </c>
    </row>
    <row r="26" spans="2:8">
      <c r="B26" s="3"/>
      <c r="C26" s="4" t="s">
        <v>50</v>
      </c>
      <c r="D26" s="3" t="s">
        <v>51</v>
      </c>
      <c r="E26" s="2"/>
      <c r="F26" s="3"/>
      <c r="G26" s="4"/>
      <c r="H26" s="8"/>
    </row>
    <row r="27" spans="2:8">
      <c r="B27" s="267" t="s">
        <v>49</v>
      </c>
      <c r="C27" s="267"/>
      <c r="D27" s="9" t="s">
        <v>52</v>
      </c>
      <c r="E27" s="2"/>
      <c r="F27" s="267" t="s">
        <v>49</v>
      </c>
      <c r="G27" s="267"/>
      <c r="H27" s="10">
        <f>SUM(H20:H26)</f>
        <v>760</v>
      </c>
    </row>
    <row r="29" spans="2:8" ht="16.5" customHeight="1">
      <c r="B29" s="266" t="s">
        <v>53</v>
      </c>
      <c r="C29" s="266"/>
      <c r="D29" s="266"/>
      <c r="E29" s="2"/>
      <c r="F29" s="266" t="s">
        <v>53</v>
      </c>
      <c r="G29" s="266"/>
      <c r="H29" s="266"/>
    </row>
    <row r="30" spans="2:8">
      <c r="B30" s="16"/>
      <c r="C30" s="16"/>
      <c r="D30" s="16"/>
      <c r="E30" s="2"/>
      <c r="F30" s="16"/>
      <c r="G30" s="16"/>
      <c r="H30" s="17"/>
    </row>
    <row r="31" spans="2:8">
      <c r="B31" s="3" t="s">
        <v>54</v>
      </c>
      <c r="C31" s="4" t="s">
        <v>55</v>
      </c>
      <c r="D31" s="3" t="s">
        <v>56</v>
      </c>
      <c r="E31" s="2"/>
      <c r="F31" s="3"/>
      <c r="G31" s="4" t="s">
        <v>57</v>
      </c>
      <c r="H31" s="8">
        <v>150</v>
      </c>
    </row>
    <row r="32" spans="2:8">
      <c r="B32" s="3" t="s">
        <v>16</v>
      </c>
      <c r="C32" s="4" t="s">
        <v>58</v>
      </c>
      <c r="D32" s="3" t="s">
        <v>17</v>
      </c>
      <c r="E32" s="2"/>
      <c r="F32" s="3"/>
      <c r="G32" s="14" t="s">
        <v>32</v>
      </c>
      <c r="H32" s="21">
        <v>200</v>
      </c>
    </row>
    <row r="33" spans="2:8">
      <c r="B33" s="267" t="s">
        <v>59</v>
      </c>
      <c r="C33" s="267"/>
      <c r="D33" s="9" t="s">
        <v>60</v>
      </c>
      <c r="E33" s="2"/>
      <c r="F33" s="267" t="s">
        <v>59</v>
      </c>
      <c r="G33" s="267"/>
      <c r="H33" s="10">
        <f>SUM(H31:H32)</f>
        <v>350</v>
      </c>
    </row>
    <row r="34" spans="2:8">
      <c r="B34" s="275" t="s">
        <v>61</v>
      </c>
      <c r="C34" s="275"/>
      <c r="D34" s="18" t="s">
        <v>62</v>
      </c>
      <c r="E34" s="2"/>
      <c r="F34" s="275" t="s">
        <v>61</v>
      </c>
      <c r="G34" s="275"/>
      <c r="H34" s="19">
        <f>H13+H18+H27+H33</f>
        <v>1980</v>
      </c>
    </row>
    <row r="35" spans="2:8" ht="16.5" customHeight="1">
      <c r="B35" s="268" t="s">
        <v>63</v>
      </c>
      <c r="C35" s="268"/>
      <c r="D35" s="268"/>
      <c r="E35" s="2"/>
      <c r="F35" s="268" t="s">
        <v>63</v>
      </c>
      <c r="G35" s="268"/>
      <c r="H35" s="268"/>
    </row>
    <row r="36" spans="2:8" ht="16.5" customHeight="1">
      <c r="B36" s="269" t="s">
        <v>2</v>
      </c>
      <c r="C36" s="269" t="s">
        <v>3</v>
      </c>
      <c r="D36" s="269" t="s">
        <v>4</v>
      </c>
      <c r="E36" s="2"/>
      <c r="F36" s="269" t="s">
        <v>2</v>
      </c>
      <c r="G36" s="269" t="s">
        <v>3</v>
      </c>
      <c r="H36" s="279" t="s">
        <v>4</v>
      </c>
    </row>
    <row r="37" spans="2:8">
      <c r="B37" s="270"/>
      <c r="C37" s="271"/>
      <c r="D37" s="270"/>
      <c r="E37" s="2"/>
      <c r="F37" s="270"/>
      <c r="G37" s="271"/>
      <c r="H37" s="280"/>
    </row>
    <row r="38" spans="2:8">
      <c r="B38" s="272" t="s">
        <v>5</v>
      </c>
      <c r="C38" s="273"/>
      <c r="D38" s="274"/>
      <c r="E38" s="2"/>
      <c r="F38" s="272" t="s">
        <v>5</v>
      </c>
      <c r="G38" s="273"/>
      <c r="H38" s="274"/>
    </row>
    <row r="39" spans="2:8" ht="28">
      <c r="B39" s="3"/>
      <c r="C39" s="14" t="s">
        <v>64</v>
      </c>
      <c r="D39" s="3" t="s">
        <v>35</v>
      </c>
      <c r="E39" s="2"/>
      <c r="F39" s="3"/>
      <c r="G39" s="14" t="s">
        <v>65</v>
      </c>
      <c r="H39" s="8">
        <v>250</v>
      </c>
    </row>
    <row r="40" spans="2:8">
      <c r="B40" s="3" t="s">
        <v>66</v>
      </c>
      <c r="C40" s="14" t="s">
        <v>67</v>
      </c>
      <c r="D40" s="3" t="s">
        <v>17</v>
      </c>
      <c r="E40" s="2"/>
      <c r="F40" s="3"/>
      <c r="G40" s="14"/>
      <c r="H40" s="8"/>
    </row>
    <row r="41" spans="2:8" ht="28">
      <c r="B41" s="3" t="s">
        <v>68</v>
      </c>
      <c r="C41" s="4" t="s">
        <v>69</v>
      </c>
      <c r="D41" s="3" t="s">
        <v>17</v>
      </c>
      <c r="E41" s="2"/>
      <c r="F41" s="3"/>
      <c r="G41" s="4" t="s">
        <v>58</v>
      </c>
      <c r="H41" s="8">
        <v>200</v>
      </c>
    </row>
    <row r="42" spans="2:8">
      <c r="B42" s="3"/>
      <c r="C42" s="4" t="s">
        <v>47</v>
      </c>
      <c r="D42" s="3" t="s">
        <v>22</v>
      </c>
      <c r="E42" s="2"/>
      <c r="F42" s="3"/>
      <c r="G42" s="4" t="s">
        <v>24</v>
      </c>
      <c r="H42" s="8">
        <v>50</v>
      </c>
    </row>
    <row r="43" spans="2:8">
      <c r="B43" s="267" t="s">
        <v>28</v>
      </c>
      <c r="C43" s="267"/>
      <c r="D43" s="9" t="s">
        <v>70</v>
      </c>
      <c r="E43" s="2"/>
      <c r="F43" s="267" t="s">
        <v>28</v>
      </c>
      <c r="G43" s="267"/>
      <c r="H43" s="10">
        <f>SUM(H39:H42)</f>
        <v>500</v>
      </c>
    </row>
    <row r="44" spans="2:8">
      <c r="B44" s="11"/>
      <c r="C44" s="11"/>
      <c r="D44" s="13"/>
      <c r="E44" s="2"/>
      <c r="F44" s="11"/>
      <c r="G44" s="277" t="s">
        <v>30</v>
      </c>
      <c r="H44" s="278"/>
    </row>
    <row r="45" spans="2:8">
      <c r="B45" s="11"/>
      <c r="C45" s="11"/>
      <c r="D45" s="13"/>
      <c r="E45" s="2"/>
      <c r="F45" s="20"/>
      <c r="G45" s="14" t="s">
        <v>71</v>
      </c>
      <c r="H45" s="21">
        <v>100</v>
      </c>
    </row>
    <row r="46" spans="2:8">
      <c r="B46" s="11"/>
      <c r="C46" s="11"/>
      <c r="D46" s="13"/>
      <c r="E46" s="2"/>
      <c r="F46" s="20"/>
      <c r="G46" s="14" t="s">
        <v>32</v>
      </c>
      <c r="H46" s="21">
        <v>200</v>
      </c>
    </row>
    <row r="47" spans="2:8">
      <c r="B47" s="11"/>
      <c r="C47" s="11"/>
      <c r="D47" s="13"/>
      <c r="E47" s="2"/>
      <c r="F47" s="11"/>
      <c r="G47" s="14"/>
      <c r="H47" s="15"/>
    </row>
    <row r="48" spans="2:8">
      <c r="B48" s="11"/>
      <c r="C48" s="11"/>
      <c r="D48" s="13"/>
      <c r="E48" s="2"/>
      <c r="F48" s="11"/>
      <c r="G48" s="16"/>
      <c r="H48" s="15">
        <f>SUM(H45:H47)</f>
        <v>300</v>
      </c>
    </row>
    <row r="49" spans="2:8">
      <c r="B49" s="266" t="s">
        <v>33</v>
      </c>
      <c r="C49" s="266"/>
      <c r="D49" s="266"/>
      <c r="E49" s="2"/>
      <c r="F49" s="266" t="s">
        <v>33</v>
      </c>
      <c r="G49" s="266"/>
      <c r="H49" s="266"/>
    </row>
    <row r="50" spans="2:8">
      <c r="B50" s="3" t="s">
        <v>72</v>
      </c>
      <c r="C50" s="4" t="s">
        <v>73</v>
      </c>
      <c r="D50" s="3" t="s">
        <v>35</v>
      </c>
      <c r="E50" s="2"/>
      <c r="F50" s="3"/>
      <c r="G50" s="4" t="s">
        <v>73</v>
      </c>
      <c r="H50" s="8">
        <v>60</v>
      </c>
    </row>
    <row r="51" spans="2:8" ht="28">
      <c r="B51" s="3" t="s">
        <v>74</v>
      </c>
      <c r="C51" s="4" t="s">
        <v>75</v>
      </c>
      <c r="D51" s="3" t="s">
        <v>17</v>
      </c>
      <c r="E51" s="2"/>
      <c r="F51" s="3"/>
      <c r="G51" s="4" t="s">
        <v>76</v>
      </c>
      <c r="H51" s="8">
        <v>200</v>
      </c>
    </row>
    <row r="52" spans="2:8" ht="28">
      <c r="B52" s="3" t="s">
        <v>77</v>
      </c>
      <c r="C52" s="4" t="s">
        <v>78</v>
      </c>
      <c r="D52" s="3" t="s">
        <v>79</v>
      </c>
      <c r="E52" s="2"/>
      <c r="F52" s="3"/>
      <c r="G52" s="4" t="s">
        <v>205</v>
      </c>
      <c r="H52" s="8">
        <v>120</v>
      </c>
    </row>
    <row r="53" spans="2:8">
      <c r="B53" s="3" t="s">
        <v>80</v>
      </c>
      <c r="C53" s="4" t="s">
        <v>81</v>
      </c>
      <c r="D53" s="3" t="s">
        <v>14</v>
      </c>
      <c r="E53" s="2"/>
      <c r="F53" s="3"/>
      <c r="G53" s="4" t="s">
        <v>82</v>
      </c>
      <c r="H53" s="8">
        <v>150</v>
      </c>
    </row>
    <row r="54" spans="2:8">
      <c r="B54" s="3" t="s">
        <v>83</v>
      </c>
      <c r="C54" s="4" t="s">
        <v>84</v>
      </c>
      <c r="D54" s="3" t="s">
        <v>12</v>
      </c>
      <c r="E54" s="2"/>
      <c r="F54" s="3"/>
      <c r="G54" s="4" t="s">
        <v>86</v>
      </c>
      <c r="H54" s="8">
        <v>180</v>
      </c>
    </row>
    <row r="55" spans="2:8">
      <c r="B55" s="3"/>
      <c r="C55" s="4" t="s">
        <v>47</v>
      </c>
      <c r="D55" s="3" t="s">
        <v>48</v>
      </c>
      <c r="E55" s="2"/>
      <c r="F55" s="3"/>
      <c r="G55" s="4" t="s">
        <v>24</v>
      </c>
      <c r="H55" s="8">
        <v>80</v>
      </c>
    </row>
    <row r="56" spans="2:8">
      <c r="B56" s="3"/>
      <c r="C56" s="4" t="s">
        <v>21</v>
      </c>
      <c r="D56" s="3" t="s">
        <v>48</v>
      </c>
      <c r="E56" s="2"/>
      <c r="F56" s="3"/>
      <c r="G56" s="4"/>
      <c r="H56" s="8"/>
    </row>
    <row r="57" spans="2:8">
      <c r="B57" s="3"/>
      <c r="C57" s="4" t="s">
        <v>50</v>
      </c>
      <c r="D57" s="3" t="s">
        <v>51</v>
      </c>
      <c r="E57" s="2"/>
      <c r="F57" s="3"/>
      <c r="G57" s="4"/>
      <c r="H57" s="8"/>
    </row>
    <row r="58" spans="2:8">
      <c r="B58" s="267" t="s">
        <v>49</v>
      </c>
      <c r="C58" s="267"/>
      <c r="D58" s="9" t="s">
        <v>87</v>
      </c>
      <c r="E58" s="2"/>
      <c r="F58" s="267" t="s">
        <v>49</v>
      </c>
      <c r="G58" s="267"/>
      <c r="H58" s="10">
        <f>SUM(H50:H57)</f>
        <v>790</v>
      </c>
    </row>
    <row r="59" spans="2:8">
      <c r="B59" s="266" t="s">
        <v>53</v>
      </c>
      <c r="C59" s="266"/>
      <c r="D59" s="266"/>
      <c r="E59" s="2"/>
      <c r="F59" s="266" t="s">
        <v>53</v>
      </c>
      <c r="G59" s="266"/>
      <c r="H59" s="266"/>
    </row>
    <row r="60" spans="2:8">
      <c r="B60" s="16"/>
      <c r="C60" s="16"/>
      <c r="D60" s="16"/>
      <c r="E60" s="2"/>
      <c r="F60" s="16"/>
      <c r="G60" s="16"/>
      <c r="H60" s="17"/>
    </row>
    <row r="61" spans="2:8">
      <c r="B61" s="3" t="s">
        <v>54</v>
      </c>
      <c r="C61" s="4" t="s">
        <v>55</v>
      </c>
      <c r="D61" s="3" t="s">
        <v>56</v>
      </c>
      <c r="E61" s="2"/>
      <c r="F61" s="3"/>
      <c r="G61" s="4" t="s">
        <v>25</v>
      </c>
      <c r="H61" s="8">
        <v>150</v>
      </c>
    </row>
    <row r="62" spans="2:8">
      <c r="B62" s="3"/>
      <c r="C62" s="4" t="s">
        <v>88</v>
      </c>
      <c r="D62" s="3" t="s">
        <v>17</v>
      </c>
      <c r="E62" s="2"/>
      <c r="F62" s="3"/>
      <c r="G62" s="14" t="s">
        <v>32</v>
      </c>
      <c r="H62" s="21">
        <v>200</v>
      </c>
    </row>
    <row r="63" spans="2:8">
      <c r="B63" s="267" t="s">
        <v>59</v>
      </c>
      <c r="C63" s="267"/>
      <c r="D63" s="9" t="s">
        <v>60</v>
      </c>
      <c r="E63" s="2"/>
      <c r="F63" s="267" t="s">
        <v>59</v>
      </c>
      <c r="G63" s="267"/>
      <c r="H63" s="10">
        <f>SUM(H61:H62)</f>
        <v>350</v>
      </c>
    </row>
    <row r="64" spans="2:8">
      <c r="B64" s="275" t="s">
        <v>89</v>
      </c>
      <c r="C64" s="275"/>
      <c r="D64" s="18" t="s">
        <v>90</v>
      </c>
      <c r="E64" s="2"/>
      <c r="F64" s="275" t="s">
        <v>89</v>
      </c>
      <c r="G64" s="275"/>
      <c r="H64" s="19">
        <f>H43+H48+H58+H63</f>
        <v>1940</v>
      </c>
    </row>
    <row r="65" spans="2:8" ht="16.5" customHeight="1">
      <c r="B65" s="268" t="s">
        <v>91</v>
      </c>
      <c r="C65" s="268"/>
      <c r="D65" s="268"/>
      <c r="E65" s="2"/>
      <c r="F65" s="268" t="s">
        <v>91</v>
      </c>
      <c r="G65" s="268"/>
      <c r="H65" s="268"/>
    </row>
    <row r="66" spans="2:8" ht="16.5" customHeight="1">
      <c r="B66" s="269" t="s">
        <v>2</v>
      </c>
      <c r="C66" s="269" t="s">
        <v>3</v>
      </c>
      <c r="D66" s="269" t="s">
        <v>4</v>
      </c>
      <c r="E66" s="2"/>
      <c r="F66" s="269" t="s">
        <v>2</v>
      </c>
      <c r="G66" s="269" t="s">
        <v>3</v>
      </c>
      <c r="H66" s="279" t="s">
        <v>4</v>
      </c>
    </row>
    <row r="67" spans="2:8">
      <c r="B67" s="270"/>
      <c r="C67" s="271"/>
      <c r="D67" s="270"/>
      <c r="E67" s="2"/>
      <c r="F67" s="270"/>
      <c r="G67" s="271"/>
      <c r="H67" s="280"/>
    </row>
    <row r="68" spans="2:8">
      <c r="B68" s="266" t="s">
        <v>5</v>
      </c>
      <c r="C68" s="266"/>
      <c r="D68" s="266"/>
      <c r="E68" s="2"/>
      <c r="F68" s="266" t="s">
        <v>5</v>
      </c>
      <c r="G68" s="266"/>
      <c r="H68" s="266"/>
    </row>
    <row r="69" spans="2:8">
      <c r="B69" s="3"/>
      <c r="C69" s="4" t="s">
        <v>92</v>
      </c>
      <c r="D69" s="3" t="s">
        <v>48</v>
      </c>
      <c r="E69" s="2"/>
      <c r="F69" s="3"/>
      <c r="G69" s="4" t="s">
        <v>92</v>
      </c>
      <c r="H69" s="8">
        <v>30</v>
      </c>
    </row>
    <row r="70" spans="2:8" ht="28">
      <c r="B70" s="3" t="s">
        <v>93</v>
      </c>
      <c r="C70" s="4" t="s">
        <v>94</v>
      </c>
      <c r="D70" s="3" t="s">
        <v>9</v>
      </c>
      <c r="E70" s="2"/>
      <c r="F70" s="3"/>
      <c r="G70" s="4" t="s">
        <v>206</v>
      </c>
      <c r="H70" s="8">
        <v>120</v>
      </c>
    </row>
    <row r="71" spans="2:8">
      <c r="B71" s="3" t="s">
        <v>13</v>
      </c>
      <c r="C71" s="4" t="s">
        <v>97</v>
      </c>
      <c r="D71" s="3" t="s">
        <v>14</v>
      </c>
      <c r="E71" s="2"/>
      <c r="F71" s="3"/>
      <c r="G71" s="4" t="s">
        <v>98</v>
      </c>
      <c r="H71" s="8">
        <v>150</v>
      </c>
    </row>
    <row r="72" spans="2:8">
      <c r="B72" s="3" t="s">
        <v>20</v>
      </c>
      <c r="C72" s="4" t="s">
        <v>18</v>
      </c>
      <c r="D72" s="3" t="s">
        <v>17</v>
      </c>
      <c r="E72" s="2"/>
      <c r="F72" s="3"/>
      <c r="G72" s="4" t="s">
        <v>99</v>
      </c>
      <c r="H72" s="8">
        <v>200</v>
      </c>
    </row>
    <row r="73" spans="2:8">
      <c r="B73" s="3"/>
      <c r="C73" s="4" t="s">
        <v>47</v>
      </c>
      <c r="D73" s="3" t="s">
        <v>22</v>
      </c>
      <c r="E73" s="2"/>
      <c r="F73" s="3"/>
      <c r="G73" s="4" t="s">
        <v>24</v>
      </c>
      <c r="H73" s="8">
        <v>50</v>
      </c>
    </row>
    <row r="74" spans="2:8">
      <c r="B74" s="267" t="s">
        <v>28</v>
      </c>
      <c r="C74" s="267"/>
      <c r="D74" s="9" t="s">
        <v>100</v>
      </c>
      <c r="E74" s="2"/>
      <c r="F74" s="267" t="s">
        <v>28</v>
      </c>
      <c r="G74" s="267"/>
      <c r="H74" s="10">
        <f>SUM(H69:H73)</f>
        <v>550</v>
      </c>
    </row>
    <row r="75" spans="2:8">
      <c r="B75" s="11"/>
      <c r="C75" s="11"/>
      <c r="D75" s="13"/>
      <c r="E75" s="2"/>
      <c r="F75" s="11"/>
      <c r="G75" s="11" t="s">
        <v>30</v>
      </c>
      <c r="H75" s="15"/>
    </row>
    <row r="76" spans="2:8">
      <c r="B76" s="11"/>
      <c r="C76" s="11"/>
      <c r="D76" s="13"/>
      <c r="E76" s="2"/>
      <c r="F76" s="20"/>
      <c r="G76" s="20" t="s">
        <v>57</v>
      </c>
      <c r="H76" s="21">
        <v>150</v>
      </c>
    </row>
    <row r="77" spans="2:8">
      <c r="B77" s="11"/>
      <c r="C77" s="11"/>
      <c r="D77" s="13"/>
      <c r="E77" s="2"/>
      <c r="F77" s="20"/>
      <c r="G77" s="22" t="s">
        <v>32</v>
      </c>
      <c r="H77" s="21">
        <v>200</v>
      </c>
    </row>
    <row r="78" spans="2:8">
      <c r="B78" s="11"/>
      <c r="C78" s="11"/>
      <c r="D78" s="13"/>
      <c r="E78" s="2"/>
      <c r="F78" s="11"/>
      <c r="G78" s="11"/>
      <c r="H78" s="15">
        <f>SUM(H76:H77)</f>
        <v>350</v>
      </c>
    </row>
    <row r="79" spans="2:8">
      <c r="B79" s="11"/>
      <c r="C79" s="11"/>
      <c r="D79" s="13"/>
      <c r="E79" s="2"/>
      <c r="F79" s="11"/>
      <c r="G79" s="11"/>
      <c r="H79" s="15"/>
    </row>
    <row r="80" spans="2:8">
      <c r="B80" s="266" t="s">
        <v>33</v>
      </c>
      <c r="C80" s="266"/>
      <c r="D80" s="266"/>
      <c r="E80" s="2"/>
      <c r="F80" s="266" t="s">
        <v>33</v>
      </c>
      <c r="G80" s="266"/>
      <c r="H80" s="266"/>
    </row>
    <row r="81" spans="2:8">
      <c r="B81" s="3" t="s">
        <v>101</v>
      </c>
      <c r="C81" s="4" t="s">
        <v>102</v>
      </c>
      <c r="D81" s="3" t="s">
        <v>35</v>
      </c>
      <c r="E81" s="2"/>
      <c r="F81" s="3"/>
      <c r="G81" s="4" t="s">
        <v>207</v>
      </c>
      <c r="H81" s="8">
        <v>80</v>
      </c>
    </row>
    <row r="82" spans="2:8" ht="28">
      <c r="B82" s="3" t="s">
        <v>103</v>
      </c>
      <c r="C82" s="4" t="s">
        <v>104</v>
      </c>
      <c r="D82" s="3" t="s">
        <v>17</v>
      </c>
      <c r="E82" s="2"/>
      <c r="F82" s="3"/>
      <c r="G82" s="4" t="s">
        <v>105</v>
      </c>
      <c r="H82" s="8">
        <v>200</v>
      </c>
    </row>
    <row r="83" spans="2:8">
      <c r="B83" s="3" t="s">
        <v>106</v>
      </c>
      <c r="C83" s="4" t="s">
        <v>107</v>
      </c>
      <c r="D83" s="3" t="s">
        <v>17</v>
      </c>
      <c r="E83" s="2"/>
      <c r="F83" s="3"/>
      <c r="G83" s="4" t="s">
        <v>108</v>
      </c>
      <c r="H83" s="8">
        <v>240</v>
      </c>
    </row>
    <row r="84" spans="2:8">
      <c r="B84" s="3" t="s">
        <v>85</v>
      </c>
      <c r="C84" s="4" t="s">
        <v>109</v>
      </c>
      <c r="D84" s="3" t="s">
        <v>12</v>
      </c>
      <c r="E84" s="2"/>
      <c r="F84" s="3"/>
      <c r="G84" s="4" t="s">
        <v>110</v>
      </c>
      <c r="H84" s="8">
        <v>180</v>
      </c>
    </row>
    <row r="85" spans="2:8">
      <c r="B85" s="3"/>
      <c r="C85" s="4" t="s">
        <v>47</v>
      </c>
      <c r="D85" s="3" t="s">
        <v>48</v>
      </c>
      <c r="E85" s="2"/>
      <c r="F85" s="3"/>
      <c r="G85" s="4" t="s">
        <v>24</v>
      </c>
      <c r="H85" s="8">
        <v>80</v>
      </c>
    </row>
    <row r="86" spans="2:8">
      <c r="B86" s="3"/>
      <c r="C86" s="4" t="s">
        <v>21</v>
      </c>
      <c r="D86" s="3" t="s">
        <v>48</v>
      </c>
      <c r="E86" s="2"/>
      <c r="F86" s="3"/>
      <c r="G86" s="4"/>
      <c r="H86" s="8"/>
    </row>
    <row r="87" spans="2:8">
      <c r="B87" s="3"/>
      <c r="C87" s="4" t="s">
        <v>50</v>
      </c>
      <c r="D87" s="3" t="s">
        <v>51</v>
      </c>
      <c r="E87" s="2"/>
      <c r="F87" s="3"/>
      <c r="G87" s="4"/>
      <c r="H87" s="8"/>
    </row>
    <row r="88" spans="2:8">
      <c r="B88" s="267" t="s">
        <v>49</v>
      </c>
      <c r="C88" s="267"/>
      <c r="D88" s="9" t="s">
        <v>52</v>
      </c>
      <c r="E88" s="2"/>
      <c r="F88" s="267" t="s">
        <v>49</v>
      </c>
      <c r="G88" s="267"/>
      <c r="H88" s="10">
        <f>SUM(H81:H87)</f>
        <v>780</v>
      </c>
    </row>
    <row r="89" spans="2:8" ht="16.5" customHeight="1">
      <c r="B89" s="266" t="s">
        <v>53</v>
      </c>
      <c r="C89" s="266"/>
      <c r="D89" s="266"/>
      <c r="E89" s="2"/>
      <c r="F89" s="266" t="s">
        <v>53</v>
      </c>
      <c r="G89" s="266"/>
      <c r="H89" s="266"/>
    </row>
    <row r="90" spans="2:8">
      <c r="B90" s="3" t="s">
        <v>111</v>
      </c>
      <c r="C90" s="4" t="s">
        <v>55</v>
      </c>
      <c r="D90" s="3" t="s">
        <v>56</v>
      </c>
      <c r="E90" s="2"/>
      <c r="F90" s="3"/>
      <c r="G90" s="4" t="s">
        <v>71</v>
      </c>
      <c r="H90" s="8">
        <v>100</v>
      </c>
    </row>
    <row r="91" spans="2:8">
      <c r="B91" s="3"/>
      <c r="C91" s="4"/>
      <c r="D91" s="3"/>
      <c r="E91" s="2"/>
      <c r="F91" s="3"/>
      <c r="G91" s="4"/>
      <c r="H91" s="8"/>
    </row>
    <row r="92" spans="2:8">
      <c r="B92" s="3" t="s">
        <v>16</v>
      </c>
      <c r="C92" s="4" t="s">
        <v>58</v>
      </c>
      <c r="D92" s="3" t="s">
        <v>17</v>
      </c>
      <c r="E92" s="2"/>
      <c r="F92" s="3"/>
      <c r="G92" s="4" t="s">
        <v>32</v>
      </c>
      <c r="H92" s="8">
        <v>200</v>
      </c>
    </row>
    <row r="93" spans="2:8">
      <c r="B93" s="267" t="s">
        <v>59</v>
      </c>
      <c r="C93" s="267"/>
      <c r="D93" s="9" t="s">
        <v>60</v>
      </c>
      <c r="E93" s="2"/>
      <c r="F93" s="267" t="s">
        <v>59</v>
      </c>
      <c r="G93" s="267"/>
      <c r="H93" s="10">
        <f>SUM(H90:H92)</f>
        <v>300</v>
      </c>
    </row>
    <row r="94" spans="2:8">
      <c r="B94" s="275" t="s">
        <v>112</v>
      </c>
      <c r="C94" s="275"/>
      <c r="D94" s="18" t="s">
        <v>90</v>
      </c>
      <c r="E94" s="2"/>
      <c r="F94" s="275" t="s">
        <v>112</v>
      </c>
      <c r="G94" s="275"/>
      <c r="H94" s="19">
        <f>H74+H78+H88+H93</f>
        <v>1980</v>
      </c>
    </row>
    <row r="95" spans="2:8" ht="16.5" customHeight="1">
      <c r="B95" s="268" t="s">
        <v>113</v>
      </c>
      <c r="C95" s="268"/>
      <c r="D95" s="268"/>
      <c r="E95" s="2"/>
      <c r="F95" s="268" t="s">
        <v>113</v>
      </c>
      <c r="G95" s="268"/>
      <c r="H95" s="268"/>
    </row>
    <row r="96" spans="2:8" ht="16.5" customHeight="1">
      <c r="B96" s="269" t="s">
        <v>2</v>
      </c>
      <c r="C96" s="269" t="s">
        <v>3</v>
      </c>
      <c r="D96" s="269" t="s">
        <v>4</v>
      </c>
      <c r="E96" s="2"/>
      <c r="F96" s="269" t="s">
        <v>2</v>
      </c>
      <c r="G96" s="269" t="s">
        <v>3</v>
      </c>
      <c r="H96" s="279" t="s">
        <v>4</v>
      </c>
    </row>
    <row r="97" spans="2:8">
      <c r="B97" s="270"/>
      <c r="C97" s="271"/>
      <c r="D97" s="270"/>
      <c r="E97" s="2"/>
      <c r="F97" s="270"/>
      <c r="G97" s="271"/>
      <c r="H97" s="280"/>
    </row>
    <row r="98" spans="2:8">
      <c r="B98" s="266" t="s">
        <v>5</v>
      </c>
      <c r="C98" s="266"/>
      <c r="D98" s="266"/>
      <c r="E98" s="2"/>
      <c r="F98" s="266" t="s">
        <v>5</v>
      </c>
      <c r="G98" s="266"/>
      <c r="H98" s="266"/>
    </row>
    <row r="99" spans="2:8">
      <c r="B99" s="3" t="s">
        <v>114</v>
      </c>
      <c r="C99" s="4" t="s">
        <v>115</v>
      </c>
      <c r="D99" s="3" t="s">
        <v>35</v>
      </c>
      <c r="E99" s="2"/>
      <c r="F99" s="3"/>
      <c r="G99" s="4" t="s">
        <v>116</v>
      </c>
      <c r="H99" s="8">
        <v>100</v>
      </c>
    </row>
    <row r="100" spans="2:8">
      <c r="B100" s="3" t="s">
        <v>117</v>
      </c>
      <c r="C100" s="4" t="s">
        <v>118</v>
      </c>
      <c r="D100" s="3" t="s">
        <v>14</v>
      </c>
      <c r="E100" s="2"/>
      <c r="F100" s="3"/>
      <c r="G100" s="4" t="s">
        <v>119</v>
      </c>
      <c r="H100" s="8">
        <v>150</v>
      </c>
    </row>
    <row r="101" spans="2:8">
      <c r="B101" s="3" t="s">
        <v>16</v>
      </c>
      <c r="C101" s="4" t="s">
        <v>58</v>
      </c>
      <c r="D101" s="3" t="s">
        <v>17</v>
      </c>
      <c r="E101" s="2"/>
      <c r="F101" s="3"/>
      <c r="G101" s="4" t="s">
        <v>58</v>
      </c>
      <c r="H101" s="8">
        <v>200</v>
      </c>
    </row>
    <row r="102" spans="2:8">
      <c r="B102" s="3"/>
      <c r="C102" s="4" t="s">
        <v>47</v>
      </c>
      <c r="D102" s="3" t="s">
        <v>22</v>
      </c>
      <c r="E102" s="2"/>
      <c r="F102" s="3"/>
      <c r="G102" s="4" t="s">
        <v>24</v>
      </c>
      <c r="H102" s="8">
        <v>50</v>
      </c>
    </row>
    <row r="103" spans="2:8">
      <c r="B103" s="267" t="s">
        <v>28</v>
      </c>
      <c r="C103" s="267"/>
      <c r="D103" s="9" t="s">
        <v>120</v>
      </c>
      <c r="E103" s="2"/>
      <c r="F103" s="2"/>
      <c r="G103" s="23"/>
      <c r="H103" s="24"/>
    </row>
    <row r="104" spans="2:8">
      <c r="B104" s="11"/>
      <c r="C104" s="11"/>
      <c r="D104" s="13"/>
      <c r="E104" s="2"/>
      <c r="F104" s="267" t="s">
        <v>28</v>
      </c>
      <c r="G104" s="267"/>
      <c r="H104" s="10">
        <f>SUM(H99:H103)</f>
        <v>500</v>
      </c>
    </row>
    <row r="105" spans="2:8">
      <c r="B105" s="11"/>
      <c r="C105" s="11"/>
      <c r="D105" s="13"/>
      <c r="E105" s="2"/>
      <c r="F105" s="267" t="s">
        <v>30</v>
      </c>
      <c r="G105" s="281"/>
      <c r="H105" s="282"/>
    </row>
    <row r="106" spans="2:8">
      <c r="B106" s="11"/>
      <c r="C106" s="11"/>
      <c r="D106" s="13"/>
      <c r="E106" s="2"/>
      <c r="F106" s="20"/>
      <c r="G106" s="20" t="s">
        <v>25</v>
      </c>
      <c r="H106" s="21">
        <v>150</v>
      </c>
    </row>
    <row r="107" spans="2:8">
      <c r="B107" s="11"/>
      <c r="C107" s="11"/>
      <c r="D107" s="13"/>
      <c r="E107" s="2"/>
      <c r="F107" s="20"/>
      <c r="G107" s="22" t="s">
        <v>32</v>
      </c>
      <c r="H107" s="21">
        <v>200</v>
      </c>
    </row>
    <row r="108" spans="2:8">
      <c r="B108" s="11"/>
      <c r="C108" s="11"/>
      <c r="D108" s="13"/>
      <c r="E108" s="2"/>
      <c r="F108" s="11"/>
      <c r="G108" s="11"/>
      <c r="H108" s="15">
        <f>SUM(H106:H107)</f>
        <v>350</v>
      </c>
    </row>
    <row r="109" spans="2:8">
      <c r="B109" s="266" t="s">
        <v>33</v>
      </c>
      <c r="C109" s="266"/>
      <c r="D109" s="266"/>
      <c r="E109" s="2"/>
      <c r="F109" s="266" t="s">
        <v>33</v>
      </c>
      <c r="G109" s="266"/>
      <c r="H109" s="266"/>
    </row>
    <row r="110" spans="2:8">
      <c r="B110" s="3" t="s">
        <v>121</v>
      </c>
      <c r="C110" s="4" t="s">
        <v>122</v>
      </c>
      <c r="D110" s="3" t="s">
        <v>35</v>
      </c>
      <c r="E110" s="2"/>
      <c r="F110" s="3"/>
      <c r="G110" s="4" t="s">
        <v>122</v>
      </c>
      <c r="H110" s="8">
        <v>60</v>
      </c>
    </row>
    <row r="111" spans="2:8" ht="28">
      <c r="B111" s="3" t="s">
        <v>123</v>
      </c>
      <c r="C111" s="4" t="s">
        <v>124</v>
      </c>
      <c r="D111" s="3" t="s">
        <v>17</v>
      </c>
      <c r="E111" s="2"/>
      <c r="F111" s="3"/>
      <c r="G111" s="4" t="s">
        <v>125</v>
      </c>
      <c r="H111" s="8">
        <v>200</v>
      </c>
    </row>
    <row r="112" spans="2:8">
      <c r="B112" s="3" t="s">
        <v>126</v>
      </c>
      <c r="C112" s="4" t="s">
        <v>127</v>
      </c>
      <c r="D112" s="3" t="s">
        <v>79</v>
      </c>
      <c r="E112" s="2"/>
      <c r="F112" s="3"/>
      <c r="G112" s="4" t="s">
        <v>208</v>
      </c>
      <c r="H112" s="8">
        <v>90</v>
      </c>
    </row>
    <row r="113" spans="2:8">
      <c r="B113" s="3" t="s">
        <v>128</v>
      </c>
      <c r="C113" s="4" t="s">
        <v>129</v>
      </c>
      <c r="D113" s="3" t="s">
        <v>14</v>
      </c>
      <c r="E113" s="2"/>
      <c r="F113" s="3"/>
      <c r="G113" s="4" t="s">
        <v>130</v>
      </c>
      <c r="H113" s="8">
        <v>150</v>
      </c>
    </row>
    <row r="114" spans="2:8">
      <c r="B114" s="3" t="s">
        <v>44</v>
      </c>
      <c r="C114" s="4" t="s">
        <v>45</v>
      </c>
      <c r="D114" s="3" t="s">
        <v>12</v>
      </c>
      <c r="E114" s="2"/>
      <c r="F114" s="3"/>
      <c r="G114" s="4" t="s">
        <v>45</v>
      </c>
      <c r="H114" s="8">
        <v>180</v>
      </c>
    </row>
    <row r="115" spans="2:8">
      <c r="B115" s="3"/>
      <c r="C115" s="4" t="s">
        <v>47</v>
      </c>
      <c r="D115" s="3" t="s">
        <v>48</v>
      </c>
      <c r="E115" s="2"/>
      <c r="F115" s="3"/>
      <c r="G115" s="4" t="s">
        <v>24</v>
      </c>
      <c r="H115" s="8">
        <v>80</v>
      </c>
    </row>
    <row r="116" spans="2:8">
      <c r="B116" s="3"/>
      <c r="C116" s="4" t="s">
        <v>21</v>
      </c>
      <c r="D116" s="3" t="s">
        <v>48</v>
      </c>
      <c r="E116" s="2"/>
      <c r="F116" s="3"/>
      <c r="G116" s="4"/>
      <c r="H116" s="8"/>
    </row>
    <row r="117" spans="2:8">
      <c r="B117" s="3"/>
      <c r="C117" s="4" t="s">
        <v>50</v>
      </c>
      <c r="D117" s="3" t="s">
        <v>51</v>
      </c>
      <c r="E117" s="2"/>
      <c r="F117" s="3"/>
      <c r="G117" s="4"/>
      <c r="H117" s="8"/>
    </row>
    <row r="118" spans="2:8">
      <c r="B118" s="267" t="s">
        <v>49</v>
      </c>
      <c r="C118" s="267"/>
      <c r="D118" s="9" t="s">
        <v>87</v>
      </c>
      <c r="E118" s="2"/>
      <c r="F118" s="267" t="s">
        <v>49</v>
      </c>
      <c r="G118" s="267"/>
      <c r="H118" s="10">
        <f>SUM(H110:H117)</f>
        <v>760</v>
      </c>
    </row>
    <row r="119" spans="2:8" ht="16.5" customHeight="1">
      <c r="B119" s="266" t="s">
        <v>53</v>
      </c>
      <c r="C119" s="266"/>
      <c r="D119" s="266"/>
      <c r="E119" s="2"/>
      <c r="F119" s="266" t="s">
        <v>53</v>
      </c>
      <c r="G119" s="266"/>
      <c r="H119" s="266"/>
    </row>
    <row r="120" spans="2:8">
      <c r="B120" s="16"/>
      <c r="C120" s="16"/>
      <c r="D120" s="16"/>
      <c r="E120" s="2"/>
      <c r="F120" s="16"/>
      <c r="G120" s="16"/>
      <c r="H120" s="17"/>
    </row>
    <row r="121" spans="2:8">
      <c r="B121" s="3" t="s">
        <v>131</v>
      </c>
      <c r="C121" s="4" t="s">
        <v>55</v>
      </c>
      <c r="D121" s="3" t="s">
        <v>56</v>
      </c>
      <c r="E121" s="2"/>
      <c r="F121" s="3"/>
      <c r="G121" s="4" t="s">
        <v>57</v>
      </c>
      <c r="H121" s="8">
        <v>150</v>
      </c>
    </row>
    <row r="122" spans="2:8">
      <c r="B122" s="3"/>
      <c r="C122" s="4" t="s">
        <v>132</v>
      </c>
      <c r="D122" s="3" t="s">
        <v>17</v>
      </c>
      <c r="E122" s="2"/>
      <c r="F122" s="3"/>
      <c r="G122" s="22" t="s">
        <v>32</v>
      </c>
      <c r="H122" s="21">
        <v>200</v>
      </c>
    </row>
    <row r="123" spans="2:8">
      <c r="B123" s="267" t="s">
        <v>59</v>
      </c>
      <c r="C123" s="267"/>
      <c r="D123" s="9" t="s">
        <v>60</v>
      </c>
      <c r="E123" s="2"/>
      <c r="F123" s="267" t="s">
        <v>59</v>
      </c>
      <c r="G123" s="267"/>
      <c r="H123" s="10">
        <f>SUM(H121:H122)</f>
        <v>350</v>
      </c>
    </row>
    <row r="124" spans="2:8">
      <c r="B124" s="275" t="s">
        <v>133</v>
      </c>
      <c r="C124" s="275"/>
      <c r="D124" s="18" t="s">
        <v>134</v>
      </c>
      <c r="E124" s="2"/>
      <c r="F124" s="275" t="s">
        <v>133</v>
      </c>
      <c r="G124" s="275"/>
      <c r="H124" s="19">
        <f>H104+H108+H118+H123</f>
        <v>1960</v>
      </c>
    </row>
    <row r="125" spans="2:8" ht="16.5" customHeight="1">
      <c r="B125" s="268" t="s">
        <v>135</v>
      </c>
      <c r="C125" s="268"/>
      <c r="D125" s="268"/>
      <c r="E125" s="2"/>
      <c r="F125" s="268" t="s">
        <v>135</v>
      </c>
      <c r="G125" s="268"/>
      <c r="H125" s="268"/>
    </row>
    <row r="126" spans="2:8" ht="16.5" customHeight="1">
      <c r="B126" s="269" t="s">
        <v>2</v>
      </c>
      <c r="C126" s="269" t="s">
        <v>3</v>
      </c>
      <c r="D126" s="269" t="s">
        <v>4</v>
      </c>
      <c r="E126" s="2"/>
      <c r="F126" s="269" t="s">
        <v>2</v>
      </c>
      <c r="G126" s="269" t="s">
        <v>3</v>
      </c>
      <c r="H126" s="279" t="s">
        <v>4</v>
      </c>
    </row>
    <row r="127" spans="2:8">
      <c r="B127" s="270"/>
      <c r="C127" s="271"/>
      <c r="D127" s="270"/>
      <c r="E127" s="2"/>
      <c r="F127" s="270"/>
      <c r="G127" s="271"/>
      <c r="H127" s="280"/>
    </row>
    <row r="128" spans="2:8" ht="16.5" customHeight="1">
      <c r="B128" s="266" t="s">
        <v>5</v>
      </c>
      <c r="C128" s="266"/>
      <c r="D128" s="266"/>
      <c r="E128" s="2"/>
      <c r="F128" s="266" t="s">
        <v>5</v>
      </c>
      <c r="G128" s="266"/>
      <c r="H128" s="266"/>
    </row>
    <row r="129" spans="2:8" ht="28">
      <c r="B129" s="3" t="s">
        <v>136</v>
      </c>
      <c r="C129" s="4" t="s">
        <v>137</v>
      </c>
      <c r="D129" s="3" t="s">
        <v>17</v>
      </c>
      <c r="E129" s="2"/>
      <c r="F129" s="3"/>
      <c r="G129" s="14" t="s">
        <v>209</v>
      </c>
      <c r="H129" s="8">
        <v>120</v>
      </c>
    </row>
    <row r="130" spans="2:8">
      <c r="B130" s="3" t="s">
        <v>68</v>
      </c>
      <c r="C130" s="4" t="s">
        <v>140</v>
      </c>
      <c r="D130" s="3" t="s">
        <v>17</v>
      </c>
      <c r="E130" s="2"/>
      <c r="F130" s="3"/>
      <c r="G130" s="14" t="s">
        <v>98</v>
      </c>
      <c r="H130" s="8">
        <v>150</v>
      </c>
    </row>
    <row r="131" spans="2:8">
      <c r="B131" s="3"/>
      <c r="C131" s="4" t="s">
        <v>23</v>
      </c>
      <c r="D131" s="3" t="s">
        <v>22</v>
      </c>
      <c r="E131" s="2"/>
      <c r="F131" s="3"/>
      <c r="G131" s="4" t="s">
        <v>99</v>
      </c>
      <c r="H131" s="8">
        <v>200</v>
      </c>
    </row>
    <row r="132" spans="2:8">
      <c r="B132" s="3" t="s">
        <v>31</v>
      </c>
      <c r="C132" s="4" t="s">
        <v>141</v>
      </c>
      <c r="D132" s="3" t="s">
        <v>14</v>
      </c>
      <c r="E132" s="2"/>
      <c r="F132" s="3"/>
      <c r="G132" s="4" t="s">
        <v>24</v>
      </c>
      <c r="H132" s="8">
        <v>50</v>
      </c>
    </row>
    <row r="133" spans="2:8">
      <c r="B133" s="267" t="s">
        <v>28</v>
      </c>
      <c r="C133" s="267"/>
      <c r="D133" s="9" t="s">
        <v>142</v>
      </c>
      <c r="E133" s="2"/>
      <c r="F133" s="3"/>
      <c r="G133" s="4"/>
      <c r="H133" s="8"/>
    </row>
    <row r="134" spans="2:8">
      <c r="B134" s="11"/>
      <c r="C134" s="11"/>
      <c r="D134" s="13"/>
      <c r="E134" s="2"/>
      <c r="F134" s="267" t="s">
        <v>28</v>
      </c>
      <c r="G134" s="267"/>
      <c r="H134" s="10">
        <f>SUM(H129:H133)</f>
        <v>520</v>
      </c>
    </row>
    <row r="135" spans="2:8">
      <c r="B135" s="11"/>
      <c r="C135" s="11"/>
      <c r="D135" s="13"/>
      <c r="E135" s="2"/>
      <c r="F135" s="11"/>
      <c r="G135" s="11" t="s">
        <v>30</v>
      </c>
      <c r="H135" s="15"/>
    </row>
    <row r="136" spans="2:8">
      <c r="B136" s="11"/>
      <c r="C136" s="11"/>
      <c r="D136" s="13"/>
      <c r="E136" s="2"/>
      <c r="F136" s="11"/>
      <c r="G136" s="20" t="s">
        <v>71</v>
      </c>
      <c r="H136" s="21">
        <v>100</v>
      </c>
    </row>
    <row r="137" spans="2:8">
      <c r="B137" s="11"/>
      <c r="C137" s="11"/>
      <c r="D137" s="13"/>
      <c r="E137" s="2"/>
      <c r="F137" s="11"/>
      <c r="G137" s="22" t="s">
        <v>32</v>
      </c>
      <c r="H137" s="21">
        <v>200</v>
      </c>
    </row>
    <row r="138" spans="2:8">
      <c r="B138" s="11"/>
      <c r="C138" s="11"/>
      <c r="D138" s="13"/>
      <c r="E138" s="2"/>
      <c r="F138" s="11"/>
      <c r="G138" s="25"/>
      <c r="H138" s="15">
        <f>SUM(H136:H137)</f>
        <v>300</v>
      </c>
    </row>
    <row r="139" spans="2:8">
      <c r="B139" s="266" t="s">
        <v>33</v>
      </c>
      <c r="C139" s="266"/>
      <c r="D139" s="266"/>
      <c r="E139" s="2"/>
      <c r="F139" s="266" t="s">
        <v>33</v>
      </c>
      <c r="G139" s="266"/>
      <c r="H139" s="266"/>
    </row>
    <row r="140" spans="2:8">
      <c r="B140" s="3" t="s">
        <v>36</v>
      </c>
      <c r="C140" s="4" t="s">
        <v>37</v>
      </c>
      <c r="D140" s="3" t="s">
        <v>35</v>
      </c>
      <c r="E140" s="2"/>
      <c r="F140" s="3"/>
      <c r="G140" s="4" t="s">
        <v>37</v>
      </c>
      <c r="H140" s="8">
        <v>60</v>
      </c>
    </row>
    <row r="141" spans="2:8" ht="28">
      <c r="B141" s="3" t="s">
        <v>143</v>
      </c>
      <c r="C141" s="4" t="s">
        <v>144</v>
      </c>
      <c r="D141" s="3" t="s">
        <v>17</v>
      </c>
      <c r="E141" s="2"/>
      <c r="F141" s="3"/>
      <c r="G141" s="4" t="s">
        <v>145</v>
      </c>
      <c r="H141" s="8">
        <v>200</v>
      </c>
    </row>
    <row r="142" spans="2:8" ht="28">
      <c r="B142" s="3" t="s">
        <v>8</v>
      </c>
      <c r="C142" s="4" t="s">
        <v>146</v>
      </c>
      <c r="D142" s="3" t="s">
        <v>79</v>
      </c>
      <c r="E142" s="2"/>
      <c r="F142" s="3"/>
      <c r="G142" s="4" t="s">
        <v>210</v>
      </c>
      <c r="H142" s="8">
        <v>120</v>
      </c>
    </row>
    <row r="143" spans="2:8">
      <c r="B143" s="3" t="s">
        <v>13</v>
      </c>
      <c r="C143" s="4" t="s">
        <v>97</v>
      </c>
      <c r="D143" s="3" t="s">
        <v>14</v>
      </c>
      <c r="E143" s="2"/>
      <c r="F143" s="3"/>
      <c r="G143" s="4" t="s">
        <v>147</v>
      </c>
      <c r="H143" s="8">
        <v>150</v>
      </c>
    </row>
    <row r="144" spans="2:8">
      <c r="B144" s="3" t="s">
        <v>44</v>
      </c>
      <c r="C144" s="4" t="s">
        <v>148</v>
      </c>
      <c r="D144" s="3" t="s">
        <v>12</v>
      </c>
      <c r="E144" s="2"/>
      <c r="F144" s="3"/>
      <c r="G144" s="4" t="s">
        <v>148</v>
      </c>
      <c r="H144" s="8">
        <v>180</v>
      </c>
    </row>
    <row r="145" spans="2:8">
      <c r="B145" s="3"/>
      <c r="C145" s="4" t="s">
        <v>47</v>
      </c>
      <c r="D145" s="3" t="s">
        <v>48</v>
      </c>
      <c r="E145" s="2"/>
      <c r="F145" s="3"/>
      <c r="G145" s="4" t="s">
        <v>24</v>
      </c>
      <c r="H145" s="8">
        <v>80</v>
      </c>
    </row>
    <row r="146" spans="2:8">
      <c r="B146" s="3"/>
      <c r="C146" s="4" t="s">
        <v>21</v>
      </c>
      <c r="D146" s="3" t="s">
        <v>48</v>
      </c>
      <c r="E146" s="2"/>
      <c r="F146" s="3"/>
      <c r="G146" s="4"/>
      <c r="H146" s="8"/>
    </row>
    <row r="147" spans="2:8">
      <c r="B147" s="3"/>
      <c r="C147" s="4" t="s">
        <v>50</v>
      </c>
      <c r="D147" s="3" t="s">
        <v>51</v>
      </c>
      <c r="E147" s="2"/>
      <c r="F147" s="3"/>
      <c r="G147" s="4"/>
      <c r="H147" s="8"/>
    </row>
    <row r="148" spans="2:8">
      <c r="B148" s="267" t="s">
        <v>49</v>
      </c>
      <c r="C148" s="267"/>
      <c r="D148" s="9" t="s">
        <v>87</v>
      </c>
      <c r="E148" s="2"/>
      <c r="F148" s="267" t="s">
        <v>49</v>
      </c>
      <c r="G148" s="267"/>
      <c r="H148" s="10">
        <f>SUM(H140:H147)</f>
        <v>790</v>
      </c>
    </row>
    <row r="149" spans="2:8" ht="16.5" customHeight="1">
      <c r="B149" s="266" t="s">
        <v>53</v>
      </c>
      <c r="C149" s="266"/>
      <c r="D149" s="266"/>
      <c r="E149" s="2"/>
      <c r="F149" s="266" t="s">
        <v>53</v>
      </c>
      <c r="G149" s="266"/>
      <c r="H149" s="266"/>
    </row>
    <row r="150" spans="2:8">
      <c r="B150" s="16"/>
      <c r="C150" s="16"/>
      <c r="D150" s="16"/>
      <c r="E150" s="2"/>
      <c r="F150" s="16"/>
      <c r="G150" s="16"/>
      <c r="H150" s="17"/>
    </row>
    <row r="151" spans="2:8">
      <c r="B151" s="3" t="s">
        <v>54</v>
      </c>
      <c r="C151" s="4" t="s">
        <v>55</v>
      </c>
      <c r="D151" s="3" t="s">
        <v>56</v>
      </c>
      <c r="E151" s="2"/>
      <c r="F151" s="3">
        <v>338</v>
      </c>
      <c r="G151" s="4" t="s">
        <v>25</v>
      </c>
      <c r="H151" s="8">
        <v>150</v>
      </c>
    </row>
    <row r="152" spans="2:8">
      <c r="B152" s="3" t="s">
        <v>16</v>
      </c>
      <c r="C152" s="4" t="s">
        <v>58</v>
      </c>
      <c r="D152" s="3" t="s">
        <v>17</v>
      </c>
      <c r="E152" s="2"/>
      <c r="F152" s="3"/>
      <c r="G152" s="22" t="s">
        <v>32</v>
      </c>
      <c r="H152" s="21">
        <v>200</v>
      </c>
    </row>
    <row r="153" spans="2:8">
      <c r="B153" s="267" t="s">
        <v>59</v>
      </c>
      <c r="C153" s="267"/>
      <c r="D153" s="9" t="s">
        <v>60</v>
      </c>
      <c r="E153" s="2"/>
      <c r="F153" s="267" t="s">
        <v>59</v>
      </c>
      <c r="G153" s="267"/>
      <c r="H153" s="10">
        <f>SUM(H151:H152)</f>
        <v>350</v>
      </c>
    </row>
    <row r="154" spans="2:8">
      <c r="B154" s="275" t="s">
        <v>149</v>
      </c>
      <c r="C154" s="275"/>
      <c r="D154" s="18" t="s">
        <v>62</v>
      </c>
      <c r="E154" s="2"/>
      <c r="F154" s="275" t="s">
        <v>149</v>
      </c>
      <c r="G154" s="275"/>
      <c r="H154" s="19">
        <f>H153+H148+H138+H134</f>
        <v>1960</v>
      </c>
    </row>
    <row r="155" spans="2:8" ht="16.5" customHeight="1">
      <c r="B155" s="268" t="s">
        <v>150</v>
      </c>
      <c r="C155" s="268"/>
      <c r="D155" s="268"/>
      <c r="E155" s="2"/>
      <c r="F155" s="268" t="s">
        <v>150</v>
      </c>
      <c r="G155" s="268"/>
      <c r="H155" s="268"/>
    </row>
    <row r="156" spans="2:8" ht="16.5" customHeight="1">
      <c r="B156" s="269" t="s">
        <v>2</v>
      </c>
      <c r="C156" s="269" t="s">
        <v>3</v>
      </c>
      <c r="D156" s="269" t="s">
        <v>4</v>
      </c>
      <c r="E156" s="2"/>
      <c r="F156" s="269" t="s">
        <v>2</v>
      </c>
      <c r="G156" s="269" t="s">
        <v>3</v>
      </c>
      <c r="H156" s="279" t="s">
        <v>4</v>
      </c>
    </row>
    <row r="157" spans="2:8">
      <c r="B157" s="270"/>
      <c r="C157" s="271"/>
      <c r="D157" s="270"/>
      <c r="E157" s="2"/>
      <c r="F157" s="270"/>
      <c r="G157" s="271"/>
      <c r="H157" s="280"/>
    </row>
    <row r="158" spans="2:8" ht="16.5" customHeight="1">
      <c r="B158" s="266" t="s">
        <v>5</v>
      </c>
      <c r="C158" s="266"/>
      <c r="D158" s="266"/>
      <c r="E158" s="2"/>
      <c r="F158" s="266" t="s">
        <v>5</v>
      </c>
      <c r="G158" s="266"/>
      <c r="H158" s="266"/>
    </row>
    <row r="159" spans="2:8" ht="28">
      <c r="B159" s="3"/>
      <c r="C159" s="4" t="s">
        <v>34</v>
      </c>
      <c r="D159" s="3" t="s">
        <v>35</v>
      </c>
      <c r="E159" s="2"/>
      <c r="F159" s="3"/>
      <c r="G159" s="6" t="s">
        <v>211</v>
      </c>
      <c r="H159" s="7">
        <v>120</v>
      </c>
    </row>
    <row r="160" spans="2:8">
      <c r="B160" s="3" t="s">
        <v>10</v>
      </c>
      <c r="C160" s="4" t="s">
        <v>11</v>
      </c>
      <c r="D160" s="3" t="s">
        <v>12</v>
      </c>
      <c r="E160" s="2"/>
      <c r="F160" s="3"/>
      <c r="G160" s="6" t="s">
        <v>130</v>
      </c>
      <c r="H160" s="7">
        <v>150</v>
      </c>
    </row>
    <row r="161" spans="2:8">
      <c r="B161" s="3" t="s">
        <v>16</v>
      </c>
      <c r="C161" s="4" t="s">
        <v>58</v>
      </c>
      <c r="D161" s="3" t="s">
        <v>17</v>
      </c>
      <c r="E161" s="2"/>
      <c r="F161" s="3"/>
      <c r="G161" s="4" t="s">
        <v>19</v>
      </c>
      <c r="H161" s="8">
        <v>200</v>
      </c>
    </row>
    <row r="162" spans="2:8">
      <c r="B162" s="3"/>
      <c r="C162" s="4"/>
      <c r="D162" s="3"/>
      <c r="E162" s="2"/>
      <c r="F162" s="3"/>
      <c r="G162" s="4" t="s">
        <v>24</v>
      </c>
      <c r="H162" s="8">
        <v>50</v>
      </c>
    </row>
    <row r="163" spans="2:8">
      <c r="B163" s="3"/>
      <c r="C163" s="4"/>
      <c r="D163" s="3"/>
      <c r="E163" s="2"/>
      <c r="F163" s="3"/>
      <c r="G163" s="4"/>
      <c r="H163" s="8"/>
    </row>
    <row r="164" spans="2:8">
      <c r="B164" s="3"/>
      <c r="C164" s="4" t="s">
        <v>47</v>
      </c>
      <c r="D164" s="3" t="s">
        <v>22</v>
      </c>
      <c r="E164" s="2"/>
      <c r="F164" s="3"/>
      <c r="G164" s="2"/>
      <c r="H164" s="2"/>
    </row>
    <row r="165" spans="2:8">
      <c r="B165" s="267" t="s">
        <v>28</v>
      </c>
      <c r="C165" s="267"/>
      <c r="D165" s="9" t="s">
        <v>151</v>
      </c>
      <c r="E165" s="2"/>
      <c r="F165" s="267" t="s">
        <v>28</v>
      </c>
      <c r="G165" s="267"/>
      <c r="H165" s="10">
        <f>SUM(H159:H164)</f>
        <v>520</v>
      </c>
    </row>
    <row r="166" spans="2:8">
      <c r="B166" s="11"/>
      <c r="C166" s="11"/>
      <c r="D166" s="13"/>
      <c r="E166" s="2"/>
      <c r="F166" s="11"/>
      <c r="G166" s="11" t="s">
        <v>30</v>
      </c>
      <c r="H166" s="15"/>
    </row>
    <row r="167" spans="2:8">
      <c r="B167" s="11"/>
      <c r="C167" s="11"/>
      <c r="D167" s="13"/>
      <c r="E167" s="2"/>
      <c r="F167" s="20"/>
      <c r="G167" s="20" t="s">
        <v>57</v>
      </c>
      <c r="H167" s="21">
        <v>150</v>
      </c>
    </row>
    <row r="168" spans="2:8">
      <c r="B168" s="11"/>
      <c r="C168" s="11"/>
      <c r="D168" s="13"/>
      <c r="E168" s="2"/>
      <c r="F168" s="20"/>
      <c r="G168" s="22" t="s">
        <v>32</v>
      </c>
      <c r="H168" s="21">
        <v>200</v>
      </c>
    </row>
    <row r="169" spans="2:8">
      <c r="B169" s="11"/>
      <c r="C169" s="11"/>
      <c r="D169" s="13"/>
      <c r="E169" s="2"/>
      <c r="F169" s="20"/>
      <c r="G169" s="20"/>
      <c r="H169" s="21"/>
    </row>
    <row r="170" spans="2:8">
      <c r="B170" s="11"/>
      <c r="C170" s="11"/>
      <c r="D170" s="13"/>
      <c r="E170" s="2"/>
      <c r="F170" s="11"/>
      <c r="G170" s="11"/>
      <c r="H170" s="15">
        <f>SUM(H167:H169)</f>
        <v>350</v>
      </c>
    </row>
    <row r="171" spans="2:8">
      <c r="B171" s="266" t="s">
        <v>33</v>
      </c>
      <c r="C171" s="266"/>
      <c r="D171" s="266"/>
      <c r="E171" s="2"/>
      <c r="F171" s="266" t="s">
        <v>33</v>
      </c>
      <c r="G171" s="266"/>
      <c r="H171" s="266"/>
    </row>
    <row r="172" spans="2:8">
      <c r="B172" s="3"/>
      <c r="C172" s="4" t="s">
        <v>92</v>
      </c>
      <c r="D172" s="3" t="s">
        <v>48</v>
      </c>
      <c r="E172" s="2"/>
      <c r="F172" s="3"/>
      <c r="G172" s="4" t="s">
        <v>92</v>
      </c>
      <c r="H172" s="8">
        <v>30</v>
      </c>
    </row>
    <row r="173" spans="2:8">
      <c r="B173" s="3"/>
      <c r="C173" s="4" t="s">
        <v>152</v>
      </c>
      <c r="D173" s="3" t="s">
        <v>48</v>
      </c>
      <c r="E173" s="2"/>
      <c r="F173" s="3"/>
      <c r="G173" s="4" t="s">
        <v>152</v>
      </c>
      <c r="H173" s="8">
        <v>30</v>
      </c>
    </row>
    <row r="174" spans="2:8" ht="42">
      <c r="B174" s="3" t="s">
        <v>103</v>
      </c>
      <c r="C174" s="4" t="s">
        <v>104</v>
      </c>
      <c r="D174" s="3" t="s">
        <v>17</v>
      </c>
      <c r="E174" s="2"/>
      <c r="F174" s="3"/>
      <c r="G174" s="4" t="s">
        <v>153</v>
      </c>
      <c r="H174" s="8">
        <v>200</v>
      </c>
    </row>
    <row r="175" spans="2:8">
      <c r="B175" s="3" t="s">
        <v>154</v>
      </c>
      <c r="C175" s="4" t="s">
        <v>155</v>
      </c>
      <c r="D175" s="3" t="s">
        <v>79</v>
      </c>
      <c r="E175" s="2"/>
      <c r="F175" s="3"/>
      <c r="G175" s="4" t="s">
        <v>43</v>
      </c>
      <c r="H175" s="8">
        <v>90</v>
      </c>
    </row>
    <row r="176" spans="2:8">
      <c r="B176" s="3" t="s">
        <v>156</v>
      </c>
      <c r="C176" s="4" t="s">
        <v>157</v>
      </c>
      <c r="D176" s="3" t="s">
        <v>14</v>
      </c>
      <c r="E176" s="2"/>
      <c r="F176" s="3"/>
      <c r="G176" s="4" t="s">
        <v>46</v>
      </c>
      <c r="H176" s="8">
        <v>150</v>
      </c>
    </row>
    <row r="177" spans="2:8">
      <c r="B177" s="3" t="s">
        <v>85</v>
      </c>
      <c r="C177" s="4" t="s">
        <v>109</v>
      </c>
      <c r="D177" s="3" t="s">
        <v>12</v>
      </c>
      <c r="E177" s="2"/>
      <c r="F177" s="3"/>
      <c r="G177" s="4" t="s">
        <v>110</v>
      </c>
      <c r="H177" s="8">
        <v>180</v>
      </c>
    </row>
    <row r="178" spans="2:8">
      <c r="B178" s="3"/>
      <c r="C178" s="4" t="s">
        <v>47</v>
      </c>
      <c r="D178" s="3" t="s">
        <v>48</v>
      </c>
      <c r="E178" s="2"/>
      <c r="F178" s="3"/>
      <c r="G178" s="4" t="s">
        <v>24</v>
      </c>
      <c r="H178" s="8">
        <v>80</v>
      </c>
    </row>
    <row r="179" spans="2:8">
      <c r="B179" s="3"/>
      <c r="C179" s="4" t="s">
        <v>21</v>
      </c>
      <c r="D179" s="3" t="s">
        <v>48</v>
      </c>
      <c r="E179" s="2"/>
      <c r="F179" s="3"/>
      <c r="G179" s="4"/>
      <c r="H179" s="8"/>
    </row>
    <row r="180" spans="2:8">
      <c r="B180" s="3"/>
      <c r="C180" s="4" t="s">
        <v>50</v>
      </c>
      <c r="D180" s="3" t="s">
        <v>51</v>
      </c>
      <c r="E180" s="2"/>
      <c r="F180" s="3"/>
      <c r="G180" s="4"/>
      <c r="H180" s="8"/>
    </row>
    <row r="181" spans="2:8">
      <c r="B181" s="267" t="s">
        <v>49</v>
      </c>
      <c r="C181" s="267"/>
      <c r="D181" s="9" t="s">
        <v>87</v>
      </c>
      <c r="E181" s="2"/>
      <c r="F181" s="267" t="s">
        <v>49</v>
      </c>
      <c r="G181" s="267"/>
      <c r="H181" s="10">
        <f>SUM(H172:H180)</f>
        <v>760</v>
      </c>
    </row>
    <row r="182" spans="2:8" ht="16.5" customHeight="1">
      <c r="B182" s="266" t="s">
        <v>53</v>
      </c>
      <c r="C182" s="266"/>
      <c r="D182" s="266"/>
      <c r="E182" s="2"/>
      <c r="F182" s="266" t="s">
        <v>53</v>
      </c>
      <c r="G182" s="266"/>
      <c r="H182" s="266"/>
    </row>
    <row r="183" spans="2:8">
      <c r="B183" s="16"/>
      <c r="C183" s="16"/>
      <c r="D183" s="16"/>
      <c r="E183" s="2"/>
      <c r="F183" s="16"/>
      <c r="G183" s="16"/>
      <c r="H183" s="17"/>
    </row>
    <row r="184" spans="2:8">
      <c r="B184" s="3" t="s">
        <v>54</v>
      </c>
      <c r="C184" s="4" t="s">
        <v>55</v>
      </c>
      <c r="D184" s="3" t="s">
        <v>56</v>
      </c>
      <c r="E184" s="2"/>
      <c r="F184" s="3"/>
      <c r="G184" s="4" t="s">
        <v>71</v>
      </c>
      <c r="H184" s="8">
        <v>100</v>
      </c>
    </row>
    <row r="185" spans="2:8">
      <c r="B185" s="3" t="s">
        <v>16</v>
      </c>
      <c r="C185" s="4" t="s">
        <v>58</v>
      </c>
      <c r="D185" s="3" t="s">
        <v>17</v>
      </c>
      <c r="E185" s="2"/>
      <c r="F185" s="3"/>
      <c r="G185" s="22" t="s">
        <v>32</v>
      </c>
      <c r="H185" s="21">
        <v>200</v>
      </c>
    </row>
    <row r="186" spans="2:8">
      <c r="B186" s="267" t="s">
        <v>59</v>
      </c>
      <c r="C186" s="267"/>
      <c r="D186" s="9" t="s">
        <v>60</v>
      </c>
      <c r="E186" s="2"/>
      <c r="F186" s="267" t="s">
        <v>59</v>
      </c>
      <c r="G186" s="267"/>
      <c r="H186" s="10">
        <f>SUM(H184:H185)</f>
        <v>300</v>
      </c>
    </row>
    <row r="187" spans="2:8">
      <c r="B187" s="275" t="s">
        <v>158</v>
      </c>
      <c r="C187" s="275"/>
      <c r="D187" s="18" t="s">
        <v>159</v>
      </c>
      <c r="E187" s="2"/>
      <c r="F187" s="275" t="s">
        <v>158</v>
      </c>
      <c r="G187" s="275"/>
      <c r="H187" s="19">
        <f>H165+H170+H181+H186</f>
        <v>1930</v>
      </c>
    </row>
    <row r="188" spans="2:8" ht="16.5" customHeight="1">
      <c r="B188" s="268" t="s">
        <v>160</v>
      </c>
      <c r="C188" s="268"/>
      <c r="D188" s="268"/>
      <c r="E188" s="2"/>
      <c r="F188" s="268" t="s">
        <v>160</v>
      </c>
      <c r="G188" s="268"/>
      <c r="H188" s="268"/>
    </row>
    <row r="189" spans="2:8" ht="16.5" customHeight="1">
      <c r="B189" s="269" t="s">
        <v>2</v>
      </c>
      <c r="C189" s="269" t="s">
        <v>3</v>
      </c>
      <c r="D189" s="269" t="s">
        <v>4</v>
      </c>
      <c r="E189" s="2"/>
      <c r="F189" s="269" t="s">
        <v>2</v>
      </c>
      <c r="G189" s="269" t="s">
        <v>3</v>
      </c>
      <c r="H189" s="279" t="s">
        <v>4</v>
      </c>
    </row>
    <row r="190" spans="2:8">
      <c r="B190" s="270"/>
      <c r="C190" s="271"/>
      <c r="D190" s="270"/>
      <c r="E190" s="2"/>
      <c r="F190" s="270"/>
      <c r="G190" s="271"/>
      <c r="H190" s="280"/>
    </row>
    <row r="191" spans="2:8" ht="16.5" customHeight="1">
      <c r="B191" s="266" t="s">
        <v>5</v>
      </c>
      <c r="C191" s="266"/>
      <c r="D191" s="266"/>
      <c r="E191" s="2"/>
      <c r="F191" s="266" t="s">
        <v>5</v>
      </c>
      <c r="G191" s="266"/>
      <c r="H191" s="266"/>
    </row>
    <row r="192" spans="2:8">
      <c r="B192" s="3"/>
      <c r="C192" s="4" t="s">
        <v>138</v>
      </c>
      <c r="D192" s="3" t="s">
        <v>161</v>
      </c>
      <c r="E192" s="2"/>
      <c r="F192" s="3"/>
      <c r="G192" s="4" t="s">
        <v>162</v>
      </c>
      <c r="H192" s="8">
        <v>250</v>
      </c>
    </row>
    <row r="193" spans="2:8">
      <c r="B193" s="3" t="s">
        <v>13</v>
      </c>
      <c r="C193" s="4" t="s">
        <v>163</v>
      </c>
      <c r="D193" s="3" t="s">
        <v>17</v>
      </c>
      <c r="E193" s="2"/>
      <c r="F193" s="3"/>
      <c r="G193" s="4"/>
      <c r="H193" s="8"/>
    </row>
    <row r="194" spans="2:8">
      <c r="B194" s="3" t="s">
        <v>68</v>
      </c>
      <c r="C194" s="4" t="s">
        <v>140</v>
      </c>
      <c r="D194" s="3" t="s">
        <v>17</v>
      </c>
      <c r="E194" s="2"/>
      <c r="F194" s="3"/>
      <c r="G194" s="4"/>
      <c r="H194" s="8"/>
    </row>
    <row r="195" spans="2:8">
      <c r="B195" s="3"/>
      <c r="C195" s="4" t="s">
        <v>47</v>
      </c>
      <c r="D195" s="3" t="s">
        <v>22</v>
      </c>
      <c r="E195" s="2"/>
      <c r="F195" s="3"/>
      <c r="G195" s="4" t="s">
        <v>58</v>
      </c>
      <c r="H195" s="8">
        <v>200</v>
      </c>
    </row>
    <row r="196" spans="2:8">
      <c r="B196" s="3"/>
      <c r="C196" s="4" t="s">
        <v>23</v>
      </c>
      <c r="D196" s="3" t="s">
        <v>22</v>
      </c>
      <c r="E196" s="2"/>
      <c r="F196" s="3"/>
      <c r="G196" s="4" t="s">
        <v>24</v>
      </c>
      <c r="H196" s="8">
        <v>50</v>
      </c>
    </row>
    <row r="197" spans="2:8">
      <c r="B197" s="267" t="s">
        <v>28</v>
      </c>
      <c r="C197" s="267"/>
      <c r="D197" s="9" t="s">
        <v>164</v>
      </c>
      <c r="E197" s="2"/>
      <c r="F197" s="267" t="s">
        <v>28</v>
      </c>
      <c r="G197" s="267"/>
      <c r="H197" s="10">
        <f>SUM(H192:H196)</f>
        <v>500</v>
      </c>
    </row>
    <row r="198" spans="2:8">
      <c r="B198" s="11"/>
      <c r="C198" s="11"/>
      <c r="D198" s="13"/>
      <c r="E198" s="2"/>
      <c r="F198" s="11"/>
      <c r="G198" s="11"/>
      <c r="H198" s="15"/>
    </row>
    <row r="199" spans="2:8">
      <c r="B199" s="11"/>
      <c r="C199" s="11"/>
      <c r="D199" s="13"/>
      <c r="E199" s="2"/>
      <c r="F199" s="11"/>
      <c r="G199" s="11" t="s">
        <v>30</v>
      </c>
      <c r="H199" s="15"/>
    </row>
    <row r="200" spans="2:8">
      <c r="B200" s="11"/>
      <c r="C200" s="11"/>
      <c r="D200" s="13"/>
      <c r="E200" s="2"/>
      <c r="F200" s="11"/>
      <c r="G200" s="20" t="s">
        <v>25</v>
      </c>
      <c r="H200" s="21">
        <v>150</v>
      </c>
    </row>
    <row r="201" spans="2:8">
      <c r="B201" s="11"/>
      <c r="C201" s="11"/>
      <c r="D201" s="13"/>
      <c r="E201" s="2"/>
      <c r="F201" s="11"/>
      <c r="G201" s="22" t="s">
        <v>32</v>
      </c>
      <c r="H201" s="21">
        <v>200</v>
      </c>
    </row>
    <row r="202" spans="2:8">
      <c r="B202" s="11"/>
      <c r="C202" s="11"/>
      <c r="D202" s="13"/>
      <c r="E202" s="2"/>
      <c r="F202" s="11"/>
      <c r="G202" s="11"/>
      <c r="H202" s="15">
        <f>SUM(H200:H201)</f>
        <v>350</v>
      </c>
    </row>
    <row r="203" spans="2:8">
      <c r="B203" s="266" t="s">
        <v>33</v>
      </c>
      <c r="C203" s="266"/>
      <c r="D203" s="266"/>
      <c r="E203" s="2"/>
      <c r="F203" s="266" t="s">
        <v>33</v>
      </c>
      <c r="G203" s="266"/>
      <c r="H203" s="266"/>
    </row>
    <row r="204" spans="2:8">
      <c r="B204" s="3" t="s">
        <v>165</v>
      </c>
      <c r="C204" s="4" t="s">
        <v>166</v>
      </c>
      <c r="D204" s="3" t="s">
        <v>35</v>
      </c>
      <c r="E204" s="2"/>
      <c r="F204" s="3"/>
      <c r="G204" s="4" t="s">
        <v>166</v>
      </c>
      <c r="H204" s="8">
        <v>60</v>
      </c>
    </row>
    <row r="205" spans="2:8" ht="28">
      <c r="B205" s="3" t="s">
        <v>143</v>
      </c>
      <c r="C205" s="4" t="s">
        <v>144</v>
      </c>
      <c r="D205" s="3" t="s">
        <v>17</v>
      </c>
      <c r="E205" s="2"/>
      <c r="F205" s="3"/>
      <c r="G205" s="4" t="s">
        <v>167</v>
      </c>
      <c r="H205" s="8">
        <v>200</v>
      </c>
    </row>
    <row r="206" spans="2:8" ht="42">
      <c r="B206" s="3" t="s">
        <v>77</v>
      </c>
      <c r="C206" s="4" t="s">
        <v>168</v>
      </c>
      <c r="D206" s="3" t="s">
        <v>79</v>
      </c>
      <c r="E206" s="2"/>
      <c r="F206" s="3"/>
      <c r="G206" s="4" t="s">
        <v>212</v>
      </c>
      <c r="H206" s="8">
        <v>120</v>
      </c>
    </row>
    <row r="207" spans="2:8">
      <c r="B207" s="3" t="s">
        <v>13</v>
      </c>
      <c r="C207" s="4" t="s">
        <v>97</v>
      </c>
      <c r="D207" s="3" t="s">
        <v>14</v>
      </c>
      <c r="E207" s="2"/>
      <c r="F207" s="3"/>
      <c r="G207" s="4" t="s">
        <v>169</v>
      </c>
      <c r="H207" s="8">
        <v>150</v>
      </c>
    </row>
    <row r="208" spans="2:8">
      <c r="B208" s="3" t="s">
        <v>44</v>
      </c>
      <c r="C208" s="4" t="s">
        <v>45</v>
      </c>
      <c r="D208" s="3" t="s">
        <v>12</v>
      </c>
      <c r="E208" s="2"/>
      <c r="F208" s="3"/>
      <c r="G208" s="4" t="s">
        <v>45</v>
      </c>
      <c r="H208" s="8">
        <v>180</v>
      </c>
    </row>
    <row r="209" spans="2:8">
      <c r="B209" s="3"/>
      <c r="C209" s="4" t="s">
        <v>47</v>
      </c>
      <c r="D209" s="3" t="s">
        <v>48</v>
      </c>
      <c r="E209" s="2"/>
      <c r="F209" s="3"/>
      <c r="G209" s="4" t="s">
        <v>24</v>
      </c>
      <c r="H209" s="8">
        <v>80</v>
      </c>
    </row>
    <row r="210" spans="2:8">
      <c r="B210" s="3"/>
      <c r="C210" s="4" t="s">
        <v>21</v>
      </c>
      <c r="D210" s="3" t="s">
        <v>48</v>
      </c>
      <c r="E210" s="2"/>
      <c r="F210" s="3"/>
      <c r="G210" s="4"/>
      <c r="H210" s="8"/>
    </row>
    <row r="211" spans="2:8">
      <c r="B211" s="3"/>
      <c r="C211" s="4" t="s">
        <v>50</v>
      </c>
      <c r="D211" s="3" t="s">
        <v>51</v>
      </c>
      <c r="E211" s="2"/>
      <c r="F211" s="3"/>
      <c r="G211" s="4"/>
      <c r="H211" s="8"/>
    </row>
    <row r="212" spans="2:8">
      <c r="B212" s="267" t="s">
        <v>49</v>
      </c>
      <c r="C212" s="267"/>
      <c r="D212" s="9" t="s">
        <v>87</v>
      </c>
      <c r="E212" s="2"/>
      <c r="F212" s="267" t="s">
        <v>49</v>
      </c>
      <c r="G212" s="267"/>
      <c r="H212" s="10">
        <f>SUM(H204:H211)</f>
        <v>790</v>
      </c>
    </row>
    <row r="213" spans="2:8" ht="16.5" customHeight="1">
      <c r="B213" s="266" t="s">
        <v>53</v>
      </c>
      <c r="C213" s="266"/>
      <c r="D213" s="266"/>
      <c r="E213" s="2"/>
      <c r="F213" s="266" t="s">
        <v>53</v>
      </c>
      <c r="G213" s="266"/>
      <c r="H213" s="266"/>
    </row>
    <row r="214" spans="2:8">
      <c r="B214" s="16"/>
      <c r="C214" s="16"/>
      <c r="D214" s="16"/>
      <c r="E214" s="2"/>
      <c r="F214" s="16"/>
      <c r="G214" s="16"/>
      <c r="H214" s="17"/>
    </row>
    <row r="215" spans="2:8">
      <c r="B215" s="3" t="s">
        <v>131</v>
      </c>
      <c r="C215" s="4" t="s">
        <v>55</v>
      </c>
      <c r="D215" s="3" t="s">
        <v>56</v>
      </c>
      <c r="E215" s="2"/>
      <c r="F215" s="3"/>
      <c r="G215" s="4" t="s">
        <v>57</v>
      </c>
      <c r="H215" s="8">
        <v>150</v>
      </c>
    </row>
    <row r="216" spans="2:8">
      <c r="B216" s="3"/>
      <c r="C216" s="4" t="s">
        <v>132</v>
      </c>
      <c r="D216" s="3" t="s">
        <v>17</v>
      </c>
      <c r="E216" s="2"/>
      <c r="F216" s="3"/>
      <c r="G216" s="22" t="s">
        <v>32</v>
      </c>
      <c r="H216" s="8">
        <v>200</v>
      </c>
    </row>
    <row r="217" spans="2:8">
      <c r="B217" s="267" t="s">
        <v>59</v>
      </c>
      <c r="C217" s="267"/>
      <c r="D217" s="9" t="s">
        <v>60</v>
      </c>
      <c r="E217" s="2"/>
      <c r="F217" s="267" t="s">
        <v>59</v>
      </c>
      <c r="G217" s="267"/>
      <c r="H217" s="10">
        <f>SUM(H215:H216)</f>
        <v>350</v>
      </c>
    </row>
    <row r="218" spans="2:8">
      <c r="B218" s="275" t="s">
        <v>170</v>
      </c>
      <c r="C218" s="275"/>
      <c r="D218" s="18" t="s">
        <v>171</v>
      </c>
      <c r="E218" s="2"/>
      <c r="F218" s="275" t="s">
        <v>170</v>
      </c>
      <c r="G218" s="275"/>
      <c r="H218" s="19">
        <f>H197+H202+H212+H217</f>
        <v>1990</v>
      </c>
    </row>
    <row r="219" spans="2:8" ht="16.5" customHeight="1">
      <c r="B219" s="268" t="s">
        <v>172</v>
      </c>
      <c r="C219" s="268"/>
      <c r="D219" s="268"/>
      <c r="E219" s="2"/>
      <c r="F219" s="268" t="s">
        <v>172</v>
      </c>
      <c r="G219" s="268"/>
      <c r="H219" s="268"/>
    </row>
    <row r="220" spans="2:8" ht="16.5" customHeight="1">
      <c r="B220" s="269" t="s">
        <v>2</v>
      </c>
      <c r="C220" s="269" t="s">
        <v>3</v>
      </c>
      <c r="D220" s="269" t="s">
        <v>4</v>
      </c>
      <c r="E220" s="2"/>
      <c r="F220" s="269" t="s">
        <v>2</v>
      </c>
      <c r="G220" s="269" t="s">
        <v>3</v>
      </c>
      <c r="H220" s="279" t="s">
        <v>4</v>
      </c>
    </row>
    <row r="221" spans="2:8">
      <c r="B221" s="270"/>
      <c r="C221" s="271"/>
      <c r="D221" s="270"/>
      <c r="E221" s="2"/>
      <c r="F221" s="270"/>
      <c r="G221" s="271"/>
      <c r="H221" s="280"/>
    </row>
    <row r="222" spans="2:8">
      <c r="B222" s="266" t="s">
        <v>5</v>
      </c>
      <c r="C222" s="266"/>
      <c r="D222" s="266"/>
      <c r="E222" s="2"/>
      <c r="F222" s="266" t="s">
        <v>5</v>
      </c>
      <c r="G222" s="266"/>
      <c r="H222" s="266"/>
    </row>
    <row r="223" spans="2:8" ht="28">
      <c r="B223" s="3" t="s">
        <v>173</v>
      </c>
      <c r="C223" s="4" t="s">
        <v>174</v>
      </c>
      <c r="D223" s="3" t="s">
        <v>175</v>
      </c>
      <c r="E223" s="2"/>
      <c r="F223" s="28"/>
      <c r="G223" s="6" t="s">
        <v>176</v>
      </c>
      <c r="H223" s="8">
        <v>30</v>
      </c>
    </row>
    <row r="224" spans="2:8">
      <c r="B224" s="3" t="s">
        <v>20</v>
      </c>
      <c r="C224" s="4" t="s">
        <v>18</v>
      </c>
      <c r="D224" s="3" t="s">
        <v>17</v>
      </c>
      <c r="E224" s="2"/>
      <c r="F224" s="3"/>
      <c r="G224" s="6" t="s">
        <v>177</v>
      </c>
      <c r="H224" s="8">
        <v>90</v>
      </c>
    </row>
    <row r="225" spans="2:8">
      <c r="B225" s="3"/>
      <c r="C225" s="4" t="s">
        <v>23</v>
      </c>
      <c r="D225" s="3" t="s">
        <v>22</v>
      </c>
      <c r="E225" s="2"/>
      <c r="F225" s="3"/>
      <c r="G225" s="6" t="s">
        <v>178</v>
      </c>
      <c r="H225" s="8">
        <v>150</v>
      </c>
    </row>
    <row r="226" spans="2:8">
      <c r="B226" s="3" t="s">
        <v>26</v>
      </c>
      <c r="C226" s="4" t="s">
        <v>27</v>
      </c>
      <c r="D226" s="3" t="s">
        <v>17</v>
      </c>
      <c r="E226" s="2"/>
      <c r="F226" s="3"/>
      <c r="G226" s="6" t="s">
        <v>99</v>
      </c>
      <c r="H226" s="8">
        <v>200</v>
      </c>
    </row>
    <row r="227" spans="2:8">
      <c r="B227" s="267" t="s">
        <v>28</v>
      </c>
      <c r="C227" s="267"/>
      <c r="D227" s="9" t="s">
        <v>179</v>
      </c>
      <c r="E227" s="2"/>
      <c r="F227" s="3"/>
      <c r="G227" s="6" t="s">
        <v>24</v>
      </c>
      <c r="H227" s="8">
        <v>50</v>
      </c>
    </row>
    <row r="228" spans="2:8">
      <c r="B228" s="11"/>
      <c r="C228" s="11"/>
      <c r="D228" s="13"/>
      <c r="E228" s="2"/>
      <c r="F228" s="26" t="s">
        <v>28</v>
      </c>
      <c r="G228" s="26"/>
      <c r="H228" s="10">
        <f>SUM(H223:H227)</f>
        <v>520</v>
      </c>
    </row>
    <row r="229" spans="2:8">
      <c r="B229" s="11"/>
      <c r="C229" s="11"/>
      <c r="D229" s="13"/>
      <c r="E229" s="2"/>
      <c r="F229" s="11"/>
      <c r="G229" s="11" t="s">
        <v>30</v>
      </c>
      <c r="H229" s="15"/>
    </row>
    <row r="230" spans="2:8">
      <c r="B230" s="11"/>
      <c r="C230" s="11"/>
      <c r="D230" s="13"/>
      <c r="E230" s="2"/>
      <c r="F230" s="20"/>
      <c r="G230" s="20" t="s">
        <v>71</v>
      </c>
      <c r="H230" s="21">
        <v>100</v>
      </c>
    </row>
    <row r="231" spans="2:8">
      <c r="B231" s="11"/>
      <c r="C231" s="11"/>
      <c r="D231" s="13"/>
      <c r="E231" s="2"/>
      <c r="F231" s="20"/>
      <c r="G231" s="22" t="s">
        <v>32</v>
      </c>
      <c r="H231" s="21">
        <v>200</v>
      </c>
    </row>
    <row r="232" spans="2:8">
      <c r="B232" s="11"/>
      <c r="C232" s="11"/>
      <c r="D232" s="13"/>
      <c r="E232" s="2"/>
      <c r="F232" s="11"/>
      <c r="G232" s="11"/>
      <c r="H232" s="15">
        <f>SUM(H230:H231)</f>
        <v>300</v>
      </c>
    </row>
    <row r="233" spans="2:8">
      <c r="B233" s="266" t="s">
        <v>33</v>
      </c>
      <c r="C233" s="266"/>
      <c r="D233" s="266"/>
      <c r="E233" s="2"/>
      <c r="F233" s="266" t="s">
        <v>33</v>
      </c>
      <c r="G233" s="266"/>
      <c r="H233" s="266"/>
    </row>
    <row r="234" spans="2:8">
      <c r="B234" s="3" t="s">
        <v>121</v>
      </c>
      <c r="C234" s="4" t="s">
        <v>122</v>
      </c>
      <c r="D234" s="3" t="s">
        <v>35</v>
      </c>
      <c r="E234" s="2"/>
      <c r="F234" s="3"/>
      <c r="G234" s="4" t="s">
        <v>122</v>
      </c>
      <c r="H234" s="8">
        <v>60</v>
      </c>
    </row>
    <row r="235" spans="2:8" ht="42">
      <c r="B235" s="3" t="s">
        <v>38</v>
      </c>
      <c r="C235" s="4" t="s">
        <v>39</v>
      </c>
      <c r="D235" s="3" t="s">
        <v>17</v>
      </c>
      <c r="E235" s="2"/>
      <c r="F235" s="3"/>
      <c r="G235" s="4" t="s">
        <v>181</v>
      </c>
      <c r="H235" s="8">
        <v>200</v>
      </c>
    </row>
    <row r="236" spans="2:8" ht="28">
      <c r="B236" s="3" t="s">
        <v>8</v>
      </c>
      <c r="C236" s="4" t="s">
        <v>182</v>
      </c>
      <c r="D236" s="3" t="s">
        <v>9</v>
      </c>
      <c r="E236" s="2"/>
      <c r="F236" s="3"/>
      <c r="G236" s="4" t="s">
        <v>213</v>
      </c>
      <c r="H236" s="8">
        <v>120</v>
      </c>
    </row>
    <row r="237" spans="2:8">
      <c r="B237" s="3" t="s">
        <v>128</v>
      </c>
      <c r="C237" s="4" t="s">
        <v>129</v>
      </c>
      <c r="D237" s="3" t="s">
        <v>14</v>
      </c>
      <c r="E237" s="2"/>
      <c r="F237" s="3"/>
      <c r="G237" s="4" t="s">
        <v>98</v>
      </c>
      <c r="H237" s="8">
        <v>150</v>
      </c>
    </row>
    <row r="238" spans="2:8">
      <c r="B238" s="3" t="s">
        <v>44</v>
      </c>
      <c r="C238" s="4" t="s">
        <v>148</v>
      </c>
      <c r="D238" s="3" t="s">
        <v>12</v>
      </c>
      <c r="E238" s="2"/>
      <c r="F238" s="3"/>
      <c r="G238" s="4" t="s">
        <v>148</v>
      </c>
      <c r="H238" s="8">
        <v>180</v>
      </c>
    </row>
    <row r="239" spans="2:8">
      <c r="B239" s="3"/>
      <c r="C239" s="4" t="s">
        <v>47</v>
      </c>
      <c r="D239" s="3" t="s">
        <v>48</v>
      </c>
      <c r="E239" s="2"/>
      <c r="F239" s="3"/>
      <c r="G239" s="4" t="s">
        <v>24</v>
      </c>
      <c r="H239" s="8">
        <v>80</v>
      </c>
    </row>
    <row r="240" spans="2:8">
      <c r="B240" s="3"/>
      <c r="C240" s="4" t="s">
        <v>21</v>
      </c>
      <c r="D240" s="3" t="s">
        <v>48</v>
      </c>
      <c r="E240" s="2"/>
      <c r="F240" s="3"/>
      <c r="G240" s="4"/>
      <c r="H240" s="8"/>
    </row>
    <row r="241" spans="2:8">
      <c r="B241" s="3"/>
      <c r="C241" s="4" t="s">
        <v>50</v>
      </c>
      <c r="D241" s="3" t="s">
        <v>51</v>
      </c>
      <c r="E241" s="2"/>
      <c r="F241" s="3"/>
      <c r="G241" s="4"/>
      <c r="H241" s="8"/>
    </row>
    <row r="242" spans="2:8">
      <c r="B242" s="267" t="s">
        <v>49</v>
      </c>
      <c r="C242" s="267"/>
      <c r="D242" s="9" t="s">
        <v>183</v>
      </c>
      <c r="E242" s="2"/>
      <c r="F242" s="267" t="s">
        <v>49</v>
      </c>
      <c r="G242" s="267"/>
      <c r="H242" s="10">
        <f>SUM(H234:H241)</f>
        <v>790</v>
      </c>
    </row>
    <row r="243" spans="2:8" ht="16.5" customHeight="1">
      <c r="B243" s="266" t="s">
        <v>53</v>
      </c>
      <c r="C243" s="266"/>
      <c r="D243" s="266"/>
      <c r="E243" s="2"/>
      <c r="F243" s="266" t="s">
        <v>53</v>
      </c>
      <c r="G243" s="266"/>
      <c r="H243" s="266"/>
    </row>
    <row r="244" spans="2:8">
      <c r="B244" s="3" t="s">
        <v>54</v>
      </c>
      <c r="C244" s="4" t="s">
        <v>55</v>
      </c>
      <c r="D244" s="3" t="s">
        <v>56</v>
      </c>
      <c r="E244" s="2"/>
      <c r="F244" s="3"/>
      <c r="G244" s="4" t="s">
        <v>25</v>
      </c>
      <c r="H244" s="8">
        <v>150</v>
      </c>
    </row>
    <row r="245" spans="2:8">
      <c r="B245" s="3"/>
      <c r="C245" s="4"/>
      <c r="D245" s="3"/>
      <c r="E245" s="2"/>
      <c r="F245" s="3"/>
      <c r="G245" s="4"/>
      <c r="H245" s="8"/>
    </row>
    <row r="246" spans="2:8">
      <c r="B246" s="3" t="s">
        <v>16</v>
      </c>
      <c r="C246" s="4" t="s">
        <v>58</v>
      </c>
      <c r="D246" s="3" t="s">
        <v>17</v>
      </c>
      <c r="E246" s="2"/>
      <c r="F246" s="3"/>
      <c r="G246" s="22" t="s">
        <v>32</v>
      </c>
      <c r="H246" s="21">
        <v>200</v>
      </c>
    </row>
    <row r="247" spans="2:8">
      <c r="B247" s="267" t="s">
        <v>59</v>
      </c>
      <c r="C247" s="267"/>
      <c r="D247" s="9" t="s">
        <v>60</v>
      </c>
      <c r="E247" s="2"/>
      <c r="F247" s="267" t="s">
        <v>59</v>
      </c>
      <c r="G247" s="267"/>
      <c r="H247" s="10">
        <f>SUM(H246)</f>
        <v>200</v>
      </c>
    </row>
    <row r="248" spans="2:8">
      <c r="B248" s="275" t="s">
        <v>184</v>
      </c>
      <c r="C248" s="275"/>
      <c r="D248" s="18" t="s">
        <v>185</v>
      </c>
      <c r="E248" s="2"/>
      <c r="F248" s="275" t="s">
        <v>184</v>
      </c>
      <c r="G248" s="275"/>
      <c r="H248" s="19">
        <f>H228+H232+H242+H247</f>
        <v>1810</v>
      </c>
    </row>
    <row r="249" spans="2:8" ht="16.5" customHeight="1">
      <c r="B249" s="268" t="s">
        <v>186</v>
      </c>
      <c r="C249" s="268"/>
      <c r="D249" s="268"/>
      <c r="E249" s="2"/>
      <c r="F249" s="268" t="s">
        <v>186</v>
      </c>
      <c r="G249" s="268"/>
      <c r="H249" s="268"/>
    </row>
    <row r="250" spans="2:8" ht="16.5" customHeight="1">
      <c r="B250" s="269" t="s">
        <v>2</v>
      </c>
      <c r="C250" s="269" t="s">
        <v>3</v>
      </c>
      <c r="D250" s="269" t="s">
        <v>4</v>
      </c>
      <c r="E250" s="2"/>
      <c r="F250" s="269" t="s">
        <v>2</v>
      </c>
      <c r="G250" s="269" t="s">
        <v>3</v>
      </c>
      <c r="H250" s="279" t="s">
        <v>4</v>
      </c>
    </row>
    <row r="251" spans="2:8">
      <c r="B251" s="270"/>
      <c r="C251" s="271"/>
      <c r="D251" s="270"/>
      <c r="E251" s="2"/>
      <c r="F251" s="270"/>
      <c r="G251" s="271"/>
      <c r="H251" s="280"/>
    </row>
    <row r="252" spans="2:8" ht="16.5" customHeight="1">
      <c r="B252" s="266" t="s">
        <v>5</v>
      </c>
      <c r="C252" s="266"/>
      <c r="D252" s="266"/>
      <c r="E252" s="2"/>
      <c r="F252" s="266" t="s">
        <v>5</v>
      </c>
      <c r="G252" s="266"/>
      <c r="H252" s="266"/>
    </row>
    <row r="253" spans="2:8">
      <c r="B253" s="3"/>
      <c r="C253" s="4" t="s">
        <v>92</v>
      </c>
      <c r="D253" s="3" t="s">
        <v>48</v>
      </c>
      <c r="E253" s="2"/>
      <c r="F253" s="3"/>
      <c r="G253" s="4" t="s">
        <v>92</v>
      </c>
      <c r="H253" s="8">
        <v>30</v>
      </c>
    </row>
    <row r="254" spans="2:8" ht="42">
      <c r="B254" s="3" t="s">
        <v>77</v>
      </c>
      <c r="C254" s="4" t="s">
        <v>78</v>
      </c>
      <c r="D254" s="3" t="s">
        <v>79</v>
      </c>
      <c r="E254" s="2"/>
      <c r="F254" s="3"/>
      <c r="G254" s="4" t="s">
        <v>214</v>
      </c>
      <c r="H254" s="8">
        <v>120</v>
      </c>
    </row>
    <row r="255" spans="2:8">
      <c r="B255" s="3" t="s">
        <v>156</v>
      </c>
      <c r="C255" s="4" t="s">
        <v>157</v>
      </c>
      <c r="D255" s="3" t="s">
        <v>14</v>
      </c>
      <c r="E255" s="2"/>
      <c r="F255" s="3"/>
      <c r="G255" s="4" t="s">
        <v>157</v>
      </c>
      <c r="H255" s="8">
        <v>150</v>
      </c>
    </row>
    <row r="256" spans="2:8">
      <c r="B256" s="3" t="s">
        <v>83</v>
      </c>
      <c r="C256" s="4" t="s">
        <v>84</v>
      </c>
      <c r="D256" s="3" t="s">
        <v>17</v>
      </c>
      <c r="E256" s="2"/>
      <c r="F256" s="3"/>
      <c r="G256" s="4" t="s">
        <v>58</v>
      </c>
      <c r="H256" s="8">
        <v>200</v>
      </c>
    </row>
    <row r="257" spans="2:8">
      <c r="B257" s="3"/>
      <c r="C257" s="4" t="s">
        <v>47</v>
      </c>
      <c r="D257" s="3" t="s">
        <v>22</v>
      </c>
      <c r="E257" s="2"/>
      <c r="F257" s="3"/>
      <c r="G257" s="4" t="s">
        <v>24</v>
      </c>
      <c r="H257" s="8">
        <v>50</v>
      </c>
    </row>
    <row r="258" spans="2:8">
      <c r="B258" s="267" t="s">
        <v>28</v>
      </c>
      <c r="C258" s="267"/>
      <c r="D258" s="9" t="s">
        <v>187</v>
      </c>
      <c r="E258" s="2"/>
      <c r="F258" s="267" t="s">
        <v>28</v>
      </c>
      <c r="G258" s="267"/>
      <c r="H258" s="10">
        <f>SUM(H253:H257)</f>
        <v>550</v>
      </c>
    </row>
    <row r="259" spans="2:8">
      <c r="B259" s="11"/>
      <c r="C259" s="11"/>
      <c r="D259" s="13"/>
      <c r="E259" s="2"/>
      <c r="F259" s="11"/>
      <c r="G259" s="11" t="s">
        <v>30</v>
      </c>
      <c r="H259" s="15"/>
    </row>
    <row r="260" spans="2:8">
      <c r="B260" s="11"/>
      <c r="C260" s="11"/>
      <c r="D260" s="13"/>
      <c r="E260" s="2"/>
      <c r="F260" s="20"/>
      <c r="G260" s="20" t="s">
        <v>57</v>
      </c>
      <c r="H260" s="21">
        <v>150</v>
      </c>
    </row>
    <row r="261" spans="2:8">
      <c r="B261" s="11"/>
      <c r="C261" s="11"/>
      <c r="D261" s="13"/>
      <c r="E261" s="2"/>
      <c r="F261" s="20"/>
      <c r="G261" s="22" t="s">
        <v>32</v>
      </c>
      <c r="H261" s="21">
        <v>200</v>
      </c>
    </row>
    <row r="262" spans="2:8">
      <c r="B262" s="11"/>
      <c r="C262" s="11"/>
      <c r="D262" s="13"/>
      <c r="E262" s="2"/>
      <c r="F262" s="11"/>
      <c r="G262" s="11"/>
      <c r="H262" s="15">
        <f>SUM(H260:H261)</f>
        <v>350</v>
      </c>
    </row>
    <row r="263" spans="2:8">
      <c r="B263" s="11"/>
      <c r="C263" s="11"/>
      <c r="D263" s="13"/>
      <c r="E263" s="2"/>
      <c r="F263" s="11"/>
      <c r="G263" s="11"/>
      <c r="H263" s="15"/>
    </row>
    <row r="264" spans="2:8">
      <c r="B264" s="266" t="s">
        <v>33</v>
      </c>
      <c r="C264" s="266"/>
      <c r="D264" s="266"/>
      <c r="E264" s="2"/>
      <c r="F264" s="266" t="s">
        <v>33</v>
      </c>
      <c r="G264" s="266"/>
      <c r="H264" s="266"/>
    </row>
    <row r="265" spans="2:8">
      <c r="B265" s="3" t="s">
        <v>114</v>
      </c>
      <c r="C265" s="4" t="s">
        <v>115</v>
      </c>
      <c r="D265" s="3" t="s">
        <v>35</v>
      </c>
      <c r="E265" s="2"/>
      <c r="F265" s="3"/>
      <c r="G265" s="4" t="s">
        <v>115</v>
      </c>
      <c r="H265" s="8">
        <v>60</v>
      </c>
    </row>
    <row r="266" spans="2:8" ht="42">
      <c r="B266" s="3" t="s">
        <v>103</v>
      </c>
      <c r="C266" s="4" t="s">
        <v>104</v>
      </c>
      <c r="D266" s="3" t="s">
        <v>17</v>
      </c>
      <c r="E266" s="2"/>
      <c r="F266" s="3"/>
      <c r="G266" s="4" t="s">
        <v>188</v>
      </c>
      <c r="H266" s="8">
        <v>200</v>
      </c>
    </row>
    <row r="267" spans="2:8">
      <c r="B267" s="3" t="s">
        <v>189</v>
      </c>
      <c r="C267" s="4" t="s">
        <v>190</v>
      </c>
      <c r="D267" s="3" t="s">
        <v>17</v>
      </c>
      <c r="E267" s="2"/>
      <c r="F267" s="3"/>
      <c r="G267" s="4" t="s">
        <v>191</v>
      </c>
      <c r="H267" s="8">
        <v>200</v>
      </c>
    </row>
    <row r="268" spans="2:8">
      <c r="B268" s="3" t="s">
        <v>85</v>
      </c>
      <c r="C268" s="4" t="s">
        <v>109</v>
      </c>
      <c r="D268" s="3" t="s">
        <v>12</v>
      </c>
      <c r="E268" s="2"/>
      <c r="F268" s="3"/>
      <c r="G268" s="4" t="s">
        <v>110</v>
      </c>
      <c r="H268" s="8">
        <v>180</v>
      </c>
    </row>
    <row r="269" spans="2:8">
      <c r="B269" s="3"/>
      <c r="C269" s="4" t="s">
        <v>47</v>
      </c>
      <c r="D269" s="3" t="s">
        <v>48</v>
      </c>
      <c r="E269" s="2"/>
      <c r="F269" s="3"/>
      <c r="G269" s="4" t="s">
        <v>24</v>
      </c>
      <c r="H269" s="8">
        <v>80</v>
      </c>
    </row>
    <row r="270" spans="2:8">
      <c r="B270" s="3"/>
      <c r="C270" s="4" t="s">
        <v>21</v>
      </c>
      <c r="D270" s="3" t="s">
        <v>48</v>
      </c>
      <c r="E270" s="2"/>
      <c r="F270" s="3"/>
      <c r="G270" s="4"/>
      <c r="H270" s="8"/>
    </row>
    <row r="271" spans="2:8">
      <c r="B271" s="3"/>
      <c r="C271" s="4" t="s">
        <v>50</v>
      </c>
      <c r="D271" s="3" t="s">
        <v>51</v>
      </c>
      <c r="E271" s="2"/>
      <c r="F271" s="3"/>
      <c r="G271" s="4"/>
      <c r="H271" s="8"/>
    </row>
    <row r="272" spans="2:8">
      <c r="B272" s="267" t="s">
        <v>49</v>
      </c>
      <c r="C272" s="267"/>
      <c r="D272" s="9" t="s">
        <v>52</v>
      </c>
      <c r="E272" s="2"/>
      <c r="F272" s="267" t="s">
        <v>49</v>
      </c>
      <c r="G272" s="267"/>
      <c r="H272" s="10">
        <f>SUM(H265:H271)</f>
        <v>720</v>
      </c>
    </row>
    <row r="273" spans="2:8" ht="16.5" customHeight="1">
      <c r="B273" s="266" t="s">
        <v>53</v>
      </c>
      <c r="C273" s="266"/>
      <c r="D273" s="266"/>
      <c r="E273" s="2"/>
      <c r="F273" s="266" t="s">
        <v>53</v>
      </c>
      <c r="G273" s="266"/>
      <c r="H273" s="266"/>
    </row>
    <row r="274" spans="2:8">
      <c r="B274" s="3" t="s">
        <v>111</v>
      </c>
      <c r="C274" s="4" t="s">
        <v>192</v>
      </c>
      <c r="D274" s="3" t="s">
        <v>56</v>
      </c>
      <c r="E274" s="2"/>
      <c r="F274" s="3"/>
      <c r="G274" s="4" t="s">
        <v>71</v>
      </c>
      <c r="H274" s="8">
        <v>100</v>
      </c>
    </row>
    <row r="275" spans="2:8">
      <c r="B275" s="3"/>
      <c r="C275" s="4"/>
      <c r="D275" s="3"/>
      <c r="E275" s="2"/>
      <c r="F275" s="3"/>
      <c r="G275" s="22" t="s">
        <v>32</v>
      </c>
      <c r="H275" s="21">
        <v>200</v>
      </c>
    </row>
    <row r="276" spans="2:8">
      <c r="B276" s="3" t="s">
        <v>16</v>
      </c>
      <c r="C276" s="4" t="s">
        <v>58</v>
      </c>
      <c r="D276" s="3" t="s">
        <v>17</v>
      </c>
      <c r="E276" s="2"/>
      <c r="F276" s="3"/>
      <c r="G276" s="4"/>
      <c r="H276" s="8"/>
    </row>
    <row r="277" spans="2:8">
      <c r="B277" s="267" t="s">
        <v>59</v>
      </c>
      <c r="C277" s="267"/>
      <c r="D277" s="9" t="s">
        <v>60</v>
      </c>
      <c r="E277" s="2"/>
      <c r="F277" s="267" t="s">
        <v>59</v>
      </c>
      <c r="G277" s="267"/>
      <c r="H277" s="10">
        <f>SUM(H274:H276)</f>
        <v>300</v>
      </c>
    </row>
    <row r="278" spans="2:8">
      <c r="B278" s="275" t="s">
        <v>193</v>
      </c>
      <c r="C278" s="275"/>
      <c r="D278" s="18" t="s">
        <v>194</v>
      </c>
      <c r="E278" s="2"/>
      <c r="F278" s="275" t="s">
        <v>193</v>
      </c>
      <c r="G278" s="275"/>
      <c r="H278" s="19">
        <f>H258+H262+H272+H277</f>
        <v>1920</v>
      </c>
    </row>
    <row r="279" spans="2:8" ht="16.5" customHeight="1">
      <c r="B279" s="268" t="s">
        <v>195</v>
      </c>
      <c r="C279" s="268"/>
      <c r="D279" s="268"/>
      <c r="E279" s="2"/>
      <c r="F279" s="268" t="s">
        <v>195</v>
      </c>
      <c r="G279" s="268"/>
      <c r="H279" s="268"/>
    </row>
    <row r="280" spans="2:8" ht="16.5" customHeight="1">
      <c r="B280" s="269" t="s">
        <v>2</v>
      </c>
      <c r="C280" s="269" t="s">
        <v>3</v>
      </c>
      <c r="D280" s="269" t="s">
        <v>4</v>
      </c>
      <c r="E280" s="2"/>
      <c r="F280" s="269" t="s">
        <v>2</v>
      </c>
      <c r="G280" s="269" t="s">
        <v>3</v>
      </c>
      <c r="H280" s="279" t="s">
        <v>4</v>
      </c>
    </row>
    <row r="281" spans="2:8">
      <c r="B281" s="270"/>
      <c r="C281" s="271"/>
      <c r="D281" s="270"/>
      <c r="E281" s="2"/>
      <c r="F281" s="270"/>
      <c r="G281" s="271"/>
      <c r="H281" s="280"/>
    </row>
    <row r="282" spans="2:8" ht="16.5" customHeight="1">
      <c r="B282" s="266" t="s">
        <v>5</v>
      </c>
      <c r="C282" s="266"/>
      <c r="D282" s="266"/>
      <c r="E282" s="2"/>
      <c r="F282" s="266" t="s">
        <v>5</v>
      </c>
      <c r="G282" s="266"/>
      <c r="H282" s="266"/>
    </row>
    <row r="283" spans="2:8">
      <c r="B283" s="3"/>
      <c r="C283" s="4" t="s">
        <v>196</v>
      </c>
      <c r="D283" s="3" t="s">
        <v>139</v>
      </c>
      <c r="E283" s="2"/>
      <c r="F283" s="3"/>
      <c r="G283" s="4" t="s">
        <v>197</v>
      </c>
      <c r="H283" s="8">
        <v>100</v>
      </c>
    </row>
    <row r="284" spans="2:8">
      <c r="B284" s="3" t="s">
        <v>198</v>
      </c>
      <c r="C284" s="4" t="s">
        <v>199</v>
      </c>
      <c r="D284" s="3" t="s">
        <v>17</v>
      </c>
      <c r="E284" s="2"/>
      <c r="F284" s="3"/>
      <c r="G284" s="4" t="s">
        <v>178</v>
      </c>
      <c r="H284" s="8">
        <v>150</v>
      </c>
    </row>
    <row r="285" spans="2:8" ht="28">
      <c r="B285" s="3" t="s">
        <v>68</v>
      </c>
      <c r="C285" s="4" t="s">
        <v>69</v>
      </c>
      <c r="D285" s="3" t="s">
        <v>17</v>
      </c>
      <c r="E285" s="2"/>
      <c r="F285" s="3"/>
      <c r="G285" s="4" t="s">
        <v>19</v>
      </c>
      <c r="H285" s="8">
        <v>200</v>
      </c>
    </row>
    <row r="286" spans="2:8">
      <c r="B286" s="3"/>
      <c r="C286" s="4" t="s">
        <v>23</v>
      </c>
      <c r="D286" s="3" t="s">
        <v>22</v>
      </c>
      <c r="E286" s="2"/>
      <c r="F286" s="3"/>
      <c r="G286" s="4" t="s">
        <v>24</v>
      </c>
      <c r="H286" s="8">
        <v>50</v>
      </c>
    </row>
    <row r="287" spans="2:8">
      <c r="B287" s="3"/>
      <c r="C287" s="4" t="s">
        <v>47</v>
      </c>
      <c r="D287" s="3" t="s">
        <v>22</v>
      </c>
      <c r="E287" s="2"/>
      <c r="F287" s="3"/>
      <c r="G287" s="4"/>
      <c r="H287" s="8"/>
    </row>
    <row r="288" spans="2:8">
      <c r="B288" s="267" t="s">
        <v>28</v>
      </c>
      <c r="C288" s="267"/>
      <c r="D288" s="9" t="s">
        <v>70</v>
      </c>
      <c r="E288" s="2"/>
      <c r="F288" s="267" t="s">
        <v>28</v>
      </c>
      <c r="G288" s="267"/>
      <c r="H288" s="10">
        <f>SUM(H283:H287)</f>
        <v>500</v>
      </c>
    </row>
    <row r="289" spans="2:8">
      <c r="B289" s="11"/>
      <c r="C289" s="11"/>
      <c r="D289" s="13"/>
      <c r="E289" s="2"/>
      <c r="F289" s="11"/>
      <c r="G289" s="11" t="s">
        <v>30</v>
      </c>
      <c r="H289" s="15"/>
    </row>
    <row r="290" spans="2:8">
      <c r="B290" s="11"/>
      <c r="C290" s="11"/>
      <c r="D290" s="13"/>
      <c r="E290" s="2"/>
      <c r="F290" s="20"/>
      <c r="G290" s="20" t="s">
        <v>25</v>
      </c>
      <c r="H290" s="21">
        <v>150</v>
      </c>
    </row>
    <row r="291" spans="2:8">
      <c r="B291" s="11"/>
      <c r="C291" s="11"/>
      <c r="D291" s="13"/>
      <c r="E291" s="2"/>
      <c r="F291" s="20"/>
      <c r="G291" s="22" t="s">
        <v>32</v>
      </c>
      <c r="H291" s="21">
        <v>200</v>
      </c>
    </row>
    <row r="292" spans="2:8">
      <c r="B292" s="11"/>
      <c r="C292" s="11"/>
      <c r="D292" s="13"/>
      <c r="E292" s="2"/>
      <c r="F292" s="11"/>
      <c r="G292" s="11"/>
      <c r="H292" s="15">
        <f>SUM(H290:H291)</f>
        <v>350</v>
      </c>
    </row>
    <row r="293" spans="2:8">
      <c r="B293" s="11"/>
      <c r="C293" s="11"/>
      <c r="D293" s="13"/>
      <c r="E293" s="2"/>
      <c r="F293" s="11"/>
      <c r="G293" s="11"/>
      <c r="H293" s="15"/>
    </row>
    <row r="294" spans="2:8">
      <c r="B294" s="266" t="s">
        <v>33</v>
      </c>
      <c r="C294" s="266"/>
      <c r="D294" s="266"/>
      <c r="E294" s="2"/>
      <c r="F294" s="266" t="s">
        <v>33</v>
      </c>
      <c r="G294" s="266"/>
      <c r="H294" s="266"/>
    </row>
    <row r="295" spans="2:8" ht="28">
      <c r="B295" s="3" t="s">
        <v>139</v>
      </c>
      <c r="C295" s="4" t="s">
        <v>200</v>
      </c>
      <c r="D295" s="3" t="s">
        <v>35</v>
      </c>
      <c r="E295" s="2"/>
      <c r="F295" s="3"/>
      <c r="G295" s="4" t="s">
        <v>200</v>
      </c>
      <c r="H295" s="8">
        <v>60</v>
      </c>
    </row>
    <row r="296" spans="2:8" ht="28">
      <c r="B296" s="3" t="s">
        <v>74</v>
      </c>
      <c r="C296" s="4" t="s">
        <v>75</v>
      </c>
      <c r="D296" s="3" t="s">
        <v>17</v>
      </c>
      <c r="E296" s="2"/>
      <c r="F296" s="3"/>
      <c r="G296" s="4" t="s">
        <v>201</v>
      </c>
      <c r="H296" s="8">
        <v>200</v>
      </c>
    </row>
    <row r="297" spans="2:8" ht="28">
      <c r="B297" s="3" t="s">
        <v>95</v>
      </c>
      <c r="C297" s="4" t="s">
        <v>96</v>
      </c>
      <c r="D297" s="3" t="s">
        <v>9</v>
      </c>
      <c r="E297" s="2"/>
      <c r="F297" s="3"/>
      <c r="G297" s="4" t="s">
        <v>215</v>
      </c>
      <c r="H297" s="8">
        <v>120</v>
      </c>
    </row>
    <row r="298" spans="2:8">
      <c r="B298" s="3" t="s">
        <v>80</v>
      </c>
      <c r="C298" s="4" t="s">
        <v>81</v>
      </c>
      <c r="D298" s="3" t="s">
        <v>14</v>
      </c>
      <c r="E298" s="2"/>
      <c r="F298" s="3"/>
      <c r="G298" s="4" t="s">
        <v>82</v>
      </c>
      <c r="H298" s="8">
        <v>150</v>
      </c>
    </row>
    <row r="299" spans="2:8">
      <c r="B299" s="3" t="s">
        <v>44</v>
      </c>
      <c r="C299" s="4" t="s">
        <v>45</v>
      </c>
      <c r="D299" s="3" t="s">
        <v>12</v>
      </c>
      <c r="E299" s="2"/>
      <c r="F299" s="3"/>
      <c r="G299" s="4" t="s">
        <v>45</v>
      </c>
      <c r="H299" s="8">
        <v>180</v>
      </c>
    </row>
    <row r="300" spans="2:8">
      <c r="B300" s="3"/>
      <c r="C300" s="4" t="s">
        <v>47</v>
      </c>
      <c r="D300" s="3" t="s">
        <v>48</v>
      </c>
      <c r="E300" s="2"/>
      <c r="F300" s="3"/>
      <c r="G300" s="4" t="s">
        <v>24</v>
      </c>
      <c r="H300" s="8">
        <v>80</v>
      </c>
    </row>
    <row r="301" spans="2:8">
      <c r="B301" s="3"/>
      <c r="C301" s="4" t="s">
        <v>21</v>
      </c>
      <c r="D301" s="3" t="s">
        <v>48</v>
      </c>
      <c r="E301" s="2"/>
      <c r="F301" s="3"/>
      <c r="G301" s="4"/>
      <c r="H301" s="8"/>
    </row>
    <row r="302" spans="2:8">
      <c r="B302" s="3"/>
      <c r="C302" s="4" t="s">
        <v>50</v>
      </c>
      <c r="D302" s="3" t="s">
        <v>51</v>
      </c>
      <c r="E302" s="2"/>
      <c r="F302" s="3"/>
      <c r="G302" s="4"/>
      <c r="H302" s="8"/>
    </row>
    <row r="303" spans="2:8">
      <c r="B303" s="267" t="s">
        <v>49</v>
      </c>
      <c r="C303" s="267"/>
      <c r="D303" s="9" t="s">
        <v>183</v>
      </c>
      <c r="E303" s="2"/>
      <c r="F303" s="267" t="s">
        <v>49</v>
      </c>
      <c r="G303" s="267"/>
      <c r="H303" s="10">
        <f>SUM(H295:H302)</f>
        <v>790</v>
      </c>
    </row>
    <row r="304" spans="2:8" ht="16.5" customHeight="1">
      <c r="B304" s="266" t="s">
        <v>53</v>
      </c>
      <c r="C304" s="266"/>
      <c r="D304" s="266"/>
      <c r="E304" s="2"/>
      <c r="F304" s="266" t="s">
        <v>53</v>
      </c>
      <c r="G304" s="266"/>
      <c r="H304" s="266"/>
    </row>
    <row r="305" spans="2:8">
      <c r="B305" s="3" t="s">
        <v>54</v>
      </c>
      <c r="C305" s="4" t="s">
        <v>55</v>
      </c>
      <c r="D305" s="3" t="s">
        <v>56</v>
      </c>
      <c r="E305" s="2"/>
      <c r="F305" s="3"/>
      <c r="G305" s="4" t="s">
        <v>57</v>
      </c>
      <c r="H305" s="8">
        <v>150</v>
      </c>
    </row>
    <row r="306" spans="2:8">
      <c r="B306" s="3"/>
      <c r="C306" s="4"/>
      <c r="D306" s="3"/>
      <c r="E306" s="2"/>
      <c r="F306" s="3"/>
      <c r="G306" s="4"/>
      <c r="H306" s="8"/>
    </row>
    <row r="307" spans="2:8">
      <c r="B307" s="3"/>
      <c r="C307" s="4" t="s">
        <v>88</v>
      </c>
      <c r="D307" s="3" t="s">
        <v>17</v>
      </c>
      <c r="E307" s="2"/>
      <c r="F307" s="3"/>
      <c r="G307" s="22" t="s">
        <v>32</v>
      </c>
      <c r="H307" s="21">
        <v>200</v>
      </c>
    </row>
    <row r="308" spans="2:8">
      <c r="B308" s="267" t="s">
        <v>59</v>
      </c>
      <c r="C308" s="267"/>
      <c r="D308" s="9" t="s">
        <v>60</v>
      </c>
      <c r="E308" s="2"/>
      <c r="F308" s="267" t="s">
        <v>59</v>
      </c>
      <c r="G308" s="267"/>
      <c r="H308" s="10">
        <f>SUM(H305:H307)</f>
        <v>350</v>
      </c>
    </row>
    <row r="309" spans="2:8">
      <c r="B309" s="275" t="s">
        <v>202</v>
      </c>
      <c r="C309" s="275"/>
      <c r="D309" s="18" t="s">
        <v>203</v>
      </c>
      <c r="E309" s="2"/>
      <c r="F309" s="275" t="s">
        <v>202</v>
      </c>
      <c r="G309" s="275"/>
      <c r="H309" s="19">
        <f>H308+H303+H292+H288</f>
        <v>1990</v>
      </c>
    </row>
  </sheetData>
  <mergeCells count="225">
    <mergeCell ref="F309:G309"/>
    <mergeCell ref="F282:H282"/>
    <mergeCell ref="F288:G288"/>
    <mergeCell ref="F294:H294"/>
    <mergeCell ref="F303:G303"/>
    <mergeCell ref="F304:H304"/>
    <mergeCell ref="F308:G308"/>
    <mergeCell ref="F272:G272"/>
    <mergeCell ref="F273:H273"/>
    <mergeCell ref="F277:G277"/>
    <mergeCell ref="F278:G278"/>
    <mergeCell ref="F279:H279"/>
    <mergeCell ref="F280:F281"/>
    <mergeCell ref="G280:G281"/>
    <mergeCell ref="H280:H281"/>
    <mergeCell ref="F250:F251"/>
    <mergeCell ref="G250:G251"/>
    <mergeCell ref="H250:H251"/>
    <mergeCell ref="F252:H252"/>
    <mergeCell ref="F258:G258"/>
    <mergeCell ref="F264:H264"/>
    <mergeCell ref="F233:H233"/>
    <mergeCell ref="F242:G242"/>
    <mergeCell ref="F243:H243"/>
    <mergeCell ref="F247:G247"/>
    <mergeCell ref="F248:G248"/>
    <mergeCell ref="F249:H249"/>
    <mergeCell ref="F218:G218"/>
    <mergeCell ref="F219:H219"/>
    <mergeCell ref="F220:F221"/>
    <mergeCell ref="G220:G221"/>
    <mergeCell ref="H220:H221"/>
    <mergeCell ref="F222:H222"/>
    <mergeCell ref="F191:H191"/>
    <mergeCell ref="F197:G197"/>
    <mergeCell ref="F203:H203"/>
    <mergeCell ref="F212:G212"/>
    <mergeCell ref="F213:H213"/>
    <mergeCell ref="F217:G217"/>
    <mergeCell ref="F181:G181"/>
    <mergeCell ref="F182:H182"/>
    <mergeCell ref="F186:G186"/>
    <mergeCell ref="F187:G187"/>
    <mergeCell ref="F188:H188"/>
    <mergeCell ref="F189:F190"/>
    <mergeCell ref="G189:G190"/>
    <mergeCell ref="H189:H190"/>
    <mergeCell ref="F156:F157"/>
    <mergeCell ref="G156:G157"/>
    <mergeCell ref="H156:H157"/>
    <mergeCell ref="F158:H158"/>
    <mergeCell ref="F165:G165"/>
    <mergeCell ref="F171:H171"/>
    <mergeCell ref="F139:H139"/>
    <mergeCell ref="F148:G148"/>
    <mergeCell ref="F149:H149"/>
    <mergeCell ref="F153:G153"/>
    <mergeCell ref="F154:G154"/>
    <mergeCell ref="F155:H155"/>
    <mergeCell ref="F125:H125"/>
    <mergeCell ref="F126:F127"/>
    <mergeCell ref="G126:G127"/>
    <mergeCell ref="H126:H127"/>
    <mergeCell ref="F128:H128"/>
    <mergeCell ref="F134:G134"/>
    <mergeCell ref="F105:H105"/>
    <mergeCell ref="F109:H109"/>
    <mergeCell ref="F118:G118"/>
    <mergeCell ref="F119:H119"/>
    <mergeCell ref="F123:G123"/>
    <mergeCell ref="F124:G124"/>
    <mergeCell ref="F95:H95"/>
    <mergeCell ref="F96:F97"/>
    <mergeCell ref="G96:G97"/>
    <mergeCell ref="H96:H97"/>
    <mergeCell ref="F98:H98"/>
    <mergeCell ref="F104:G104"/>
    <mergeCell ref="F88:G88"/>
    <mergeCell ref="F89:H89"/>
    <mergeCell ref="F93:G93"/>
    <mergeCell ref="F94:G94"/>
    <mergeCell ref="F64:G64"/>
    <mergeCell ref="F65:H65"/>
    <mergeCell ref="F66:F67"/>
    <mergeCell ref="G66:G67"/>
    <mergeCell ref="H66:H67"/>
    <mergeCell ref="F68:H68"/>
    <mergeCell ref="F63:G63"/>
    <mergeCell ref="F34:G34"/>
    <mergeCell ref="F35:H35"/>
    <mergeCell ref="F36:F37"/>
    <mergeCell ref="G36:G37"/>
    <mergeCell ref="H36:H37"/>
    <mergeCell ref="F38:H38"/>
    <mergeCell ref="F74:G74"/>
    <mergeCell ref="F80:H80"/>
    <mergeCell ref="B303:C303"/>
    <mergeCell ref="B304:D304"/>
    <mergeCell ref="B288:C288"/>
    <mergeCell ref="B294:D294"/>
    <mergeCell ref="B308:C308"/>
    <mergeCell ref="B309:C309"/>
    <mergeCell ref="B2:D2"/>
    <mergeCell ref="F13:G13"/>
    <mergeCell ref="G14:H14"/>
    <mergeCell ref="F19:H19"/>
    <mergeCell ref="F27:G27"/>
    <mergeCell ref="F29:H29"/>
    <mergeCell ref="F33:G33"/>
    <mergeCell ref="F2:H2"/>
    <mergeCell ref="F3:H3"/>
    <mergeCell ref="F4:F5"/>
    <mergeCell ref="G4:G5"/>
    <mergeCell ref="H4:H5"/>
    <mergeCell ref="F6:H6"/>
    <mergeCell ref="F43:G43"/>
    <mergeCell ref="G44:H44"/>
    <mergeCell ref="F49:H49"/>
    <mergeCell ref="F58:G58"/>
    <mergeCell ref="F59:H59"/>
    <mergeCell ref="B282:D282"/>
    <mergeCell ref="B277:C277"/>
    <mergeCell ref="B278:C278"/>
    <mergeCell ref="B279:D279"/>
    <mergeCell ref="B280:B281"/>
    <mergeCell ref="C280:C281"/>
    <mergeCell ref="D280:D281"/>
    <mergeCell ref="B272:C272"/>
    <mergeCell ref="B273:D273"/>
    <mergeCell ref="B242:C242"/>
    <mergeCell ref="B243:D243"/>
    <mergeCell ref="B233:D233"/>
    <mergeCell ref="B222:D222"/>
    <mergeCell ref="B227:C227"/>
    <mergeCell ref="B258:C258"/>
    <mergeCell ref="B264:D264"/>
    <mergeCell ref="B252:D252"/>
    <mergeCell ref="B247:C247"/>
    <mergeCell ref="B248:C248"/>
    <mergeCell ref="B249:D249"/>
    <mergeCell ref="B250:B251"/>
    <mergeCell ref="C250:C251"/>
    <mergeCell ref="D250:D251"/>
    <mergeCell ref="B217:C217"/>
    <mergeCell ref="B218:C218"/>
    <mergeCell ref="B219:D219"/>
    <mergeCell ref="B220:B221"/>
    <mergeCell ref="C220:C221"/>
    <mergeCell ref="D220:D221"/>
    <mergeCell ref="B212:C212"/>
    <mergeCell ref="B213:D213"/>
    <mergeCell ref="B197:C197"/>
    <mergeCell ref="B203:D203"/>
    <mergeCell ref="B191:D191"/>
    <mergeCell ref="B186:C186"/>
    <mergeCell ref="B187:C187"/>
    <mergeCell ref="B188:D188"/>
    <mergeCell ref="B189:B190"/>
    <mergeCell ref="C189:C190"/>
    <mergeCell ref="D189:D190"/>
    <mergeCell ref="B181:C181"/>
    <mergeCell ref="B182:D182"/>
    <mergeCell ref="B171:D171"/>
    <mergeCell ref="B158:D158"/>
    <mergeCell ref="B165:C165"/>
    <mergeCell ref="B153:C153"/>
    <mergeCell ref="B154:C154"/>
    <mergeCell ref="B155:D155"/>
    <mergeCell ref="B156:B157"/>
    <mergeCell ref="C156:C157"/>
    <mergeCell ref="D156:D157"/>
    <mergeCell ref="B119:D119"/>
    <mergeCell ref="B109:D109"/>
    <mergeCell ref="B98:D98"/>
    <mergeCell ref="B103:C103"/>
    <mergeCell ref="B148:C148"/>
    <mergeCell ref="B149:D149"/>
    <mergeCell ref="B139:D139"/>
    <mergeCell ref="B128:D128"/>
    <mergeCell ref="B133:C133"/>
    <mergeCell ref="B123:C123"/>
    <mergeCell ref="B124:C124"/>
    <mergeCell ref="B125:D125"/>
    <mergeCell ref="B126:B127"/>
    <mergeCell ref="C126:C127"/>
    <mergeCell ref="D126:D127"/>
    <mergeCell ref="B93:C93"/>
    <mergeCell ref="B94:C94"/>
    <mergeCell ref="B95:D95"/>
    <mergeCell ref="B96:B97"/>
    <mergeCell ref="C96:C97"/>
    <mergeCell ref="D96:D97"/>
    <mergeCell ref="B88:C88"/>
    <mergeCell ref="B89:D89"/>
    <mergeCell ref="B118:C118"/>
    <mergeCell ref="B80:D80"/>
    <mergeCell ref="B74:C74"/>
    <mergeCell ref="B64:C64"/>
    <mergeCell ref="B65:D65"/>
    <mergeCell ref="B66:B67"/>
    <mergeCell ref="C66:C67"/>
    <mergeCell ref="D66:D67"/>
    <mergeCell ref="B68:D68"/>
    <mergeCell ref="B58:C58"/>
    <mergeCell ref="B59:D59"/>
    <mergeCell ref="B63:C63"/>
    <mergeCell ref="B49:D49"/>
    <mergeCell ref="B35:D35"/>
    <mergeCell ref="B36:B37"/>
    <mergeCell ref="C36:C37"/>
    <mergeCell ref="D36:D37"/>
    <mergeCell ref="B38:D38"/>
    <mergeCell ref="B27:C27"/>
    <mergeCell ref="B29:D29"/>
    <mergeCell ref="B33:C33"/>
    <mergeCell ref="B34:C34"/>
    <mergeCell ref="G1:H1"/>
    <mergeCell ref="B19:D19"/>
    <mergeCell ref="B13:C13"/>
    <mergeCell ref="B3:D3"/>
    <mergeCell ref="B4:B5"/>
    <mergeCell ref="C4:C5"/>
    <mergeCell ref="D4:D5"/>
    <mergeCell ref="B6:D6"/>
    <mergeCell ref="B43:C4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verticalDpi="360" r:id="rId1"/>
  <rowBreaks count="4" manualBreakCount="4">
    <brk id="64" max="16383" man="1"/>
    <brk id="124" max="16383" man="1"/>
    <brk id="187" max="16383" man="1"/>
    <brk id="2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MI303"/>
  <sheetViews>
    <sheetView tabSelected="1" view="pageBreakPreview" zoomScale="60" zoomScaleNormal="100" workbookViewId="0">
      <selection activeCell="D37" sqref="D37:F37"/>
    </sheetView>
  </sheetViews>
  <sheetFormatPr defaultColWidth="9.1796875" defaultRowHeight="14"/>
  <cols>
    <col min="1" max="1" width="18" style="189" customWidth="1"/>
    <col min="2" max="2" width="52.81640625" style="166" customWidth="1"/>
    <col min="3" max="3" width="13.54296875" style="166" bestFit="1" customWidth="1"/>
    <col min="4" max="4" width="7.81640625" style="166" customWidth="1"/>
    <col min="5" max="5" width="8.1796875" style="166" customWidth="1"/>
    <col min="6" max="6" width="9.26953125" style="166" customWidth="1"/>
    <col min="7" max="7" width="11.54296875" style="166" customWidth="1"/>
    <col min="8" max="8" width="17.1796875" style="166" bestFit="1" customWidth="1"/>
    <col min="9" max="9" width="9.26953125" style="166" customWidth="1"/>
    <col min="10" max="10" width="10.54296875" style="166" customWidth="1"/>
    <col min="11" max="11" width="5.453125" style="166" bestFit="1" customWidth="1"/>
    <col min="12" max="14" width="7.81640625" style="166" bestFit="1" customWidth="1"/>
    <col min="15" max="15" width="7.81640625" style="166" customWidth="1"/>
    <col min="16" max="16384" width="9.1796875" style="166"/>
  </cols>
  <sheetData>
    <row r="1" spans="1:1023" s="158" customFormat="1">
      <c r="A1" s="153"/>
      <c r="B1" s="154"/>
      <c r="C1" s="154"/>
      <c r="D1" s="154"/>
      <c r="E1" s="154"/>
      <c r="F1" s="154"/>
      <c r="G1" s="154"/>
      <c r="H1" s="155"/>
      <c r="I1" s="155"/>
      <c r="J1" s="155"/>
      <c r="K1" s="155"/>
      <c r="L1" s="155"/>
      <c r="M1" s="155"/>
      <c r="N1" s="156"/>
      <c r="O1" s="157" t="s">
        <v>263</v>
      </c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6"/>
      <c r="EF1" s="156"/>
      <c r="EG1" s="156"/>
      <c r="EH1" s="156"/>
      <c r="EI1" s="156"/>
      <c r="EJ1" s="156"/>
      <c r="EK1" s="156"/>
      <c r="EL1" s="156"/>
      <c r="EM1" s="156"/>
      <c r="EN1" s="156"/>
      <c r="EO1" s="156"/>
      <c r="EP1" s="156"/>
      <c r="EQ1" s="156"/>
      <c r="ER1" s="156"/>
      <c r="ES1" s="156"/>
      <c r="ET1" s="156"/>
      <c r="EU1" s="156"/>
      <c r="EV1" s="156"/>
      <c r="EW1" s="156"/>
      <c r="EX1" s="156"/>
      <c r="EY1" s="156"/>
      <c r="EZ1" s="156"/>
      <c r="FA1" s="156"/>
      <c r="FB1" s="156"/>
      <c r="FC1" s="156"/>
      <c r="FD1" s="156"/>
      <c r="FE1" s="156"/>
      <c r="FF1" s="156"/>
      <c r="FG1" s="156"/>
      <c r="FH1" s="156"/>
      <c r="FI1" s="156"/>
      <c r="FJ1" s="156"/>
      <c r="FK1" s="156"/>
      <c r="FL1" s="156"/>
      <c r="FM1" s="156"/>
      <c r="FN1" s="156"/>
      <c r="FO1" s="156"/>
      <c r="FP1" s="156"/>
      <c r="FQ1" s="156"/>
      <c r="FR1" s="156"/>
      <c r="FS1" s="156"/>
      <c r="FT1" s="156"/>
      <c r="FU1" s="156"/>
      <c r="FV1" s="156"/>
      <c r="FW1" s="156"/>
      <c r="FX1" s="156"/>
      <c r="FY1" s="156"/>
      <c r="FZ1" s="156"/>
      <c r="GA1" s="156"/>
      <c r="GB1" s="156"/>
      <c r="GC1" s="156"/>
      <c r="GD1" s="156"/>
      <c r="GE1" s="156"/>
      <c r="GF1" s="156"/>
      <c r="GG1" s="156"/>
      <c r="GH1" s="156"/>
      <c r="GI1" s="156"/>
      <c r="GJ1" s="156"/>
      <c r="GK1" s="156"/>
      <c r="GL1" s="156"/>
      <c r="GM1" s="156"/>
      <c r="GN1" s="156"/>
      <c r="GO1" s="156"/>
      <c r="GP1" s="156"/>
      <c r="GQ1" s="156"/>
      <c r="GR1" s="156"/>
      <c r="GS1" s="156"/>
      <c r="GT1" s="156"/>
      <c r="GU1" s="156"/>
      <c r="GV1" s="156"/>
      <c r="GW1" s="156"/>
      <c r="GX1" s="156"/>
      <c r="GY1" s="156"/>
      <c r="GZ1" s="156"/>
      <c r="HA1" s="156"/>
      <c r="HB1" s="156"/>
      <c r="HC1" s="156"/>
      <c r="HD1" s="156"/>
      <c r="HE1" s="156"/>
      <c r="HF1" s="156"/>
      <c r="HG1" s="156"/>
      <c r="HH1" s="156"/>
      <c r="HI1" s="156"/>
      <c r="HJ1" s="156"/>
      <c r="HK1" s="156"/>
      <c r="HL1" s="156"/>
      <c r="HM1" s="156"/>
      <c r="HN1" s="156"/>
      <c r="HO1" s="156"/>
      <c r="HP1" s="156"/>
      <c r="HQ1" s="156"/>
      <c r="HR1" s="156"/>
      <c r="HS1" s="156"/>
      <c r="HT1" s="156"/>
      <c r="HU1" s="156"/>
      <c r="HV1" s="156"/>
      <c r="HW1" s="156"/>
      <c r="HX1" s="156"/>
      <c r="HY1" s="156"/>
      <c r="HZ1" s="156"/>
      <c r="IA1" s="156"/>
      <c r="IB1" s="156"/>
      <c r="IC1" s="156"/>
      <c r="ID1" s="156"/>
      <c r="IE1" s="156"/>
      <c r="IF1" s="156"/>
      <c r="IG1" s="156"/>
      <c r="IH1" s="156"/>
      <c r="II1" s="156"/>
      <c r="IJ1" s="156"/>
      <c r="IK1" s="156"/>
      <c r="IL1" s="156"/>
      <c r="IM1" s="156"/>
      <c r="IN1" s="156"/>
      <c r="IO1" s="156"/>
      <c r="IP1" s="156"/>
      <c r="IQ1" s="156"/>
      <c r="IR1" s="156"/>
      <c r="IS1" s="156"/>
      <c r="IT1" s="156"/>
      <c r="IU1" s="156"/>
      <c r="IV1" s="156"/>
      <c r="IW1" s="156"/>
      <c r="IX1" s="156"/>
      <c r="IY1" s="156"/>
      <c r="IZ1" s="156"/>
      <c r="JA1" s="156"/>
      <c r="JB1" s="156"/>
      <c r="JC1" s="156"/>
      <c r="JD1" s="156"/>
      <c r="JE1" s="156"/>
      <c r="JF1" s="156"/>
      <c r="JG1" s="156"/>
      <c r="JH1" s="156"/>
      <c r="JI1" s="156"/>
      <c r="JJ1" s="156"/>
      <c r="JK1" s="156"/>
      <c r="JL1" s="156"/>
      <c r="JM1" s="156"/>
      <c r="JN1" s="156"/>
      <c r="JO1" s="156"/>
      <c r="JP1" s="156"/>
      <c r="JQ1" s="156"/>
      <c r="JR1" s="156"/>
      <c r="JS1" s="156"/>
      <c r="JT1" s="156"/>
      <c r="JU1" s="156"/>
      <c r="JV1" s="156"/>
      <c r="JW1" s="156"/>
      <c r="JX1" s="156"/>
      <c r="JY1" s="156"/>
      <c r="JZ1" s="156"/>
      <c r="KA1" s="156"/>
      <c r="KB1" s="156"/>
      <c r="KC1" s="156"/>
      <c r="KD1" s="156"/>
      <c r="KE1" s="156"/>
      <c r="KF1" s="156"/>
      <c r="KG1" s="156"/>
      <c r="KH1" s="156"/>
      <c r="KI1" s="156"/>
      <c r="KJ1" s="156"/>
      <c r="KK1" s="156"/>
      <c r="KL1" s="156"/>
      <c r="KM1" s="156"/>
      <c r="KN1" s="156"/>
      <c r="KO1" s="156"/>
      <c r="KP1" s="156"/>
      <c r="KQ1" s="156"/>
      <c r="KR1" s="156"/>
      <c r="KS1" s="156"/>
      <c r="KT1" s="156"/>
      <c r="KU1" s="156"/>
      <c r="KV1" s="156"/>
      <c r="KW1" s="156"/>
      <c r="KX1" s="156"/>
      <c r="KY1" s="156"/>
      <c r="KZ1" s="156"/>
      <c r="LA1" s="156"/>
      <c r="LB1" s="156"/>
      <c r="LC1" s="156"/>
      <c r="LD1" s="156"/>
      <c r="LE1" s="156"/>
      <c r="LF1" s="156"/>
      <c r="LG1" s="156"/>
      <c r="LH1" s="156"/>
      <c r="LI1" s="156"/>
      <c r="LJ1" s="156"/>
      <c r="LK1" s="156"/>
      <c r="LL1" s="156"/>
      <c r="LM1" s="156"/>
      <c r="LN1" s="156"/>
      <c r="LO1" s="156"/>
      <c r="LP1" s="156"/>
      <c r="LQ1" s="156"/>
      <c r="LR1" s="156"/>
      <c r="LS1" s="156"/>
      <c r="LT1" s="156"/>
      <c r="LU1" s="156"/>
      <c r="LV1" s="156"/>
      <c r="LW1" s="156"/>
      <c r="LX1" s="156"/>
      <c r="LY1" s="156"/>
      <c r="LZ1" s="156"/>
      <c r="MA1" s="156"/>
      <c r="MB1" s="156"/>
      <c r="MC1" s="156"/>
      <c r="MD1" s="156"/>
      <c r="ME1" s="156"/>
      <c r="MF1" s="156"/>
      <c r="MG1" s="156"/>
      <c r="MH1" s="156"/>
      <c r="MI1" s="156"/>
      <c r="MJ1" s="156"/>
      <c r="MK1" s="156"/>
      <c r="ML1" s="156"/>
      <c r="MM1" s="156"/>
      <c r="MN1" s="156"/>
      <c r="MO1" s="156"/>
      <c r="MP1" s="156"/>
      <c r="MQ1" s="156"/>
      <c r="MR1" s="156"/>
      <c r="MS1" s="156"/>
      <c r="MT1" s="156"/>
      <c r="MU1" s="156"/>
      <c r="MV1" s="156"/>
      <c r="MW1" s="156"/>
      <c r="MX1" s="156"/>
      <c r="MY1" s="156"/>
      <c r="MZ1" s="156"/>
      <c r="NA1" s="156"/>
      <c r="NB1" s="156"/>
      <c r="NC1" s="156"/>
      <c r="ND1" s="156"/>
      <c r="NE1" s="156"/>
      <c r="NF1" s="156"/>
      <c r="NG1" s="156"/>
      <c r="NH1" s="156"/>
      <c r="NI1" s="156"/>
      <c r="NJ1" s="156"/>
      <c r="NK1" s="156"/>
      <c r="NL1" s="156"/>
      <c r="NM1" s="156"/>
      <c r="NN1" s="156"/>
      <c r="NO1" s="156"/>
      <c r="NP1" s="156"/>
      <c r="NQ1" s="156"/>
      <c r="NR1" s="156"/>
      <c r="NS1" s="156"/>
      <c r="NT1" s="156"/>
      <c r="NU1" s="156"/>
      <c r="NV1" s="156"/>
      <c r="NW1" s="156"/>
      <c r="NX1" s="156"/>
      <c r="NY1" s="156"/>
      <c r="NZ1" s="156"/>
      <c r="OA1" s="156"/>
      <c r="OB1" s="156"/>
      <c r="OC1" s="156"/>
      <c r="OD1" s="156"/>
      <c r="OE1" s="156"/>
      <c r="OF1" s="156"/>
      <c r="OG1" s="156"/>
      <c r="OH1" s="156"/>
      <c r="OI1" s="156"/>
      <c r="OJ1" s="156"/>
      <c r="OK1" s="156"/>
      <c r="OL1" s="156"/>
      <c r="OM1" s="156"/>
      <c r="ON1" s="156"/>
      <c r="OO1" s="156"/>
      <c r="OP1" s="156"/>
      <c r="OQ1" s="156"/>
      <c r="OR1" s="156"/>
      <c r="OS1" s="156"/>
      <c r="OT1" s="156"/>
      <c r="OU1" s="156"/>
      <c r="OV1" s="156"/>
      <c r="OW1" s="156"/>
      <c r="OX1" s="156"/>
      <c r="OY1" s="156"/>
      <c r="OZ1" s="156"/>
      <c r="PA1" s="156"/>
      <c r="PB1" s="156"/>
      <c r="PC1" s="156"/>
      <c r="PD1" s="156"/>
      <c r="PE1" s="156"/>
      <c r="PF1" s="156"/>
      <c r="PG1" s="156"/>
      <c r="PH1" s="156"/>
      <c r="PI1" s="156"/>
      <c r="PJ1" s="156"/>
      <c r="PK1" s="156"/>
      <c r="PL1" s="156"/>
      <c r="PM1" s="156"/>
      <c r="PN1" s="156"/>
      <c r="PO1" s="156"/>
      <c r="PP1" s="156"/>
      <c r="PQ1" s="156"/>
      <c r="PR1" s="156"/>
      <c r="PS1" s="156"/>
      <c r="PT1" s="156"/>
      <c r="PU1" s="156"/>
      <c r="PV1" s="156"/>
      <c r="PW1" s="156"/>
      <c r="PX1" s="156"/>
      <c r="PY1" s="156"/>
      <c r="PZ1" s="156"/>
      <c r="QA1" s="156"/>
      <c r="QB1" s="156"/>
      <c r="QC1" s="156"/>
      <c r="QD1" s="156"/>
      <c r="QE1" s="156"/>
      <c r="QF1" s="156"/>
      <c r="QG1" s="156"/>
      <c r="QH1" s="156"/>
      <c r="QI1" s="156"/>
      <c r="QJ1" s="156"/>
      <c r="QK1" s="156"/>
      <c r="QL1" s="156"/>
      <c r="QM1" s="156"/>
      <c r="QN1" s="156"/>
      <c r="QO1" s="156"/>
      <c r="QP1" s="156"/>
      <c r="QQ1" s="156"/>
      <c r="QR1" s="156"/>
      <c r="QS1" s="156"/>
      <c r="QT1" s="156"/>
      <c r="QU1" s="156"/>
      <c r="QV1" s="156"/>
      <c r="QW1" s="156"/>
      <c r="QX1" s="156"/>
      <c r="QY1" s="156"/>
      <c r="QZ1" s="156"/>
      <c r="RA1" s="156"/>
      <c r="RB1" s="156"/>
      <c r="RC1" s="156"/>
      <c r="RD1" s="156"/>
      <c r="RE1" s="156"/>
      <c r="RF1" s="156"/>
      <c r="RG1" s="156"/>
      <c r="RH1" s="156"/>
      <c r="RI1" s="156"/>
      <c r="RJ1" s="156"/>
      <c r="RK1" s="156"/>
      <c r="RL1" s="156"/>
      <c r="RM1" s="156"/>
      <c r="RN1" s="156"/>
      <c r="RO1" s="156"/>
      <c r="RP1" s="156"/>
      <c r="RQ1" s="156"/>
      <c r="RR1" s="156"/>
      <c r="RS1" s="156"/>
      <c r="RT1" s="156"/>
      <c r="RU1" s="156"/>
      <c r="RV1" s="156"/>
      <c r="RW1" s="156"/>
      <c r="RX1" s="156"/>
      <c r="RY1" s="156"/>
      <c r="RZ1" s="156"/>
      <c r="SA1" s="156"/>
      <c r="SB1" s="156"/>
      <c r="SC1" s="156"/>
      <c r="SD1" s="156"/>
      <c r="SE1" s="156"/>
      <c r="SF1" s="156"/>
      <c r="SG1" s="156"/>
      <c r="SH1" s="156"/>
      <c r="SI1" s="156"/>
      <c r="SJ1" s="156"/>
      <c r="SK1" s="156"/>
      <c r="SL1" s="156"/>
      <c r="SM1" s="156"/>
      <c r="SN1" s="156"/>
      <c r="SO1" s="156"/>
      <c r="SP1" s="156"/>
      <c r="SQ1" s="156"/>
      <c r="SR1" s="156"/>
      <c r="SS1" s="156"/>
      <c r="ST1" s="156"/>
      <c r="SU1" s="156"/>
      <c r="SV1" s="156"/>
      <c r="SW1" s="156"/>
      <c r="SX1" s="156"/>
      <c r="SY1" s="156"/>
      <c r="SZ1" s="156"/>
      <c r="TA1" s="156"/>
      <c r="TB1" s="156"/>
      <c r="TC1" s="156"/>
      <c r="TD1" s="156"/>
      <c r="TE1" s="156"/>
      <c r="TF1" s="156"/>
      <c r="TG1" s="156"/>
      <c r="TH1" s="156"/>
      <c r="TI1" s="156"/>
      <c r="TJ1" s="156"/>
      <c r="TK1" s="156"/>
      <c r="TL1" s="156"/>
      <c r="TM1" s="156"/>
      <c r="TN1" s="156"/>
      <c r="TO1" s="156"/>
      <c r="TP1" s="156"/>
      <c r="TQ1" s="156"/>
      <c r="TR1" s="156"/>
      <c r="TS1" s="156"/>
      <c r="TT1" s="156"/>
      <c r="TU1" s="156"/>
      <c r="TV1" s="156"/>
      <c r="TW1" s="156"/>
      <c r="TX1" s="156"/>
      <c r="TY1" s="156"/>
      <c r="TZ1" s="156"/>
      <c r="UA1" s="156"/>
      <c r="UB1" s="156"/>
      <c r="UC1" s="156"/>
      <c r="UD1" s="156"/>
      <c r="UE1" s="156"/>
      <c r="UF1" s="156"/>
      <c r="UG1" s="156"/>
      <c r="UH1" s="156"/>
      <c r="UI1" s="156"/>
      <c r="UJ1" s="156"/>
      <c r="UK1" s="156"/>
      <c r="UL1" s="156"/>
      <c r="UM1" s="156"/>
      <c r="UN1" s="156"/>
      <c r="UO1" s="156"/>
      <c r="UP1" s="156"/>
      <c r="UQ1" s="156"/>
      <c r="UR1" s="156"/>
      <c r="US1" s="156"/>
      <c r="UT1" s="156"/>
      <c r="UU1" s="156"/>
      <c r="UV1" s="156"/>
      <c r="UW1" s="156"/>
      <c r="UX1" s="156"/>
      <c r="UY1" s="156"/>
      <c r="UZ1" s="156"/>
      <c r="VA1" s="156"/>
      <c r="VB1" s="156"/>
      <c r="VC1" s="156"/>
      <c r="VD1" s="156"/>
      <c r="VE1" s="156"/>
      <c r="VF1" s="156"/>
      <c r="VG1" s="156"/>
      <c r="VH1" s="156"/>
      <c r="VI1" s="156"/>
      <c r="VJ1" s="156"/>
      <c r="VK1" s="156"/>
      <c r="VL1" s="156"/>
      <c r="VM1" s="156"/>
      <c r="VN1" s="156"/>
      <c r="VO1" s="156"/>
      <c r="VP1" s="156"/>
      <c r="VQ1" s="156"/>
      <c r="VR1" s="156"/>
      <c r="VS1" s="156"/>
      <c r="VT1" s="156"/>
      <c r="VU1" s="156"/>
      <c r="VV1" s="156"/>
      <c r="VW1" s="156"/>
      <c r="VX1" s="156"/>
      <c r="VY1" s="156"/>
      <c r="VZ1" s="156"/>
      <c r="WA1" s="156"/>
      <c r="WB1" s="156"/>
      <c r="WC1" s="156"/>
      <c r="WD1" s="156"/>
      <c r="WE1" s="156"/>
      <c r="WF1" s="156"/>
      <c r="WG1" s="156"/>
      <c r="WH1" s="156"/>
      <c r="WI1" s="156"/>
      <c r="WJ1" s="156"/>
      <c r="WK1" s="156"/>
      <c r="WL1" s="156"/>
      <c r="WM1" s="156"/>
      <c r="WN1" s="156"/>
      <c r="WO1" s="156"/>
      <c r="WP1" s="156"/>
      <c r="WQ1" s="156"/>
      <c r="WR1" s="156"/>
      <c r="WS1" s="156"/>
      <c r="WT1" s="156"/>
      <c r="WU1" s="156"/>
      <c r="WV1" s="156"/>
      <c r="WW1" s="156"/>
      <c r="WX1" s="156"/>
      <c r="WY1" s="156"/>
      <c r="WZ1" s="156"/>
      <c r="XA1" s="156"/>
      <c r="XB1" s="156"/>
      <c r="XC1" s="156"/>
      <c r="XD1" s="156"/>
      <c r="XE1" s="156"/>
      <c r="XF1" s="156"/>
      <c r="XG1" s="156"/>
      <c r="XH1" s="156"/>
      <c r="XI1" s="156"/>
      <c r="XJ1" s="156"/>
      <c r="XK1" s="156"/>
      <c r="XL1" s="156"/>
      <c r="XM1" s="156"/>
      <c r="XN1" s="156"/>
      <c r="XO1" s="156"/>
      <c r="XP1" s="156"/>
      <c r="XQ1" s="156"/>
      <c r="XR1" s="156"/>
      <c r="XS1" s="156"/>
      <c r="XT1" s="156"/>
      <c r="XU1" s="156"/>
      <c r="XV1" s="156"/>
      <c r="XW1" s="156"/>
      <c r="XX1" s="156"/>
      <c r="XY1" s="156"/>
      <c r="XZ1" s="156"/>
      <c r="YA1" s="156"/>
      <c r="YB1" s="156"/>
      <c r="YC1" s="156"/>
      <c r="YD1" s="156"/>
      <c r="YE1" s="156"/>
      <c r="YF1" s="156"/>
      <c r="YG1" s="156"/>
      <c r="YH1" s="156"/>
      <c r="YI1" s="156"/>
      <c r="YJ1" s="156"/>
      <c r="YK1" s="156"/>
      <c r="YL1" s="156"/>
      <c r="YM1" s="156"/>
      <c r="YN1" s="156"/>
      <c r="YO1" s="156"/>
      <c r="YP1" s="156"/>
      <c r="YQ1" s="156"/>
      <c r="YR1" s="156"/>
      <c r="YS1" s="156"/>
      <c r="YT1" s="156"/>
      <c r="YU1" s="156"/>
      <c r="YV1" s="156"/>
      <c r="YW1" s="156"/>
      <c r="YX1" s="156"/>
      <c r="YY1" s="156"/>
      <c r="YZ1" s="156"/>
      <c r="ZA1" s="156"/>
      <c r="ZB1" s="156"/>
      <c r="ZC1" s="156"/>
      <c r="ZD1" s="156"/>
      <c r="ZE1" s="156"/>
      <c r="ZF1" s="156"/>
      <c r="ZG1" s="156"/>
      <c r="ZH1" s="156"/>
      <c r="ZI1" s="156"/>
      <c r="ZJ1" s="156"/>
      <c r="ZK1" s="156"/>
      <c r="ZL1" s="156"/>
      <c r="ZM1" s="156"/>
      <c r="ZN1" s="156"/>
      <c r="ZO1" s="156"/>
      <c r="ZP1" s="156"/>
      <c r="ZQ1" s="156"/>
      <c r="ZR1" s="156"/>
      <c r="ZS1" s="156"/>
      <c r="ZT1" s="156"/>
      <c r="ZU1" s="156"/>
      <c r="ZV1" s="156"/>
      <c r="ZW1" s="156"/>
      <c r="ZX1" s="156"/>
      <c r="ZY1" s="156"/>
      <c r="ZZ1" s="156"/>
      <c r="AAA1" s="156"/>
      <c r="AAB1" s="156"/>
      <c r="AAC1" s="156"/>
      <c r="AAD1" s="156"/>
      <c r="AAE1" s="156"/>
      <c r="AAF1" s="156"/>
      <c r="AAG1" s="156"/>
      <c r="AAH1" s="156"/>
      <c r="AAI1" s="156"/>
      <c r="AAJ1" s="156"/>
      <c r="AAK1" s="156"/>
      <c r="AAL1" s="156"/>
      <c r="AAM1" s="156"/>
      <c r="AAN1" s="156"/>
      <c r="AAO1" s="156"/>
      <c r="AAP1" s="156"/>
      <c r="AAQ1" s="156"/>
      <c r="AAR1" s="156"/>
      <c r="AAS1" s="156"/>
      <c r="AAT1" s="156"/>
      <c r="AAU1" s="156"/>
      <c r="AAV1" s="156"/>
      <c r="AAW1" s="156"/>
      <c r="AAX1" s="156"/>
      <c r="AAY1" s="156"/>
      <c r="AAZ1" s="156"/>
      <c r="ABA1" s="156"/>
      <c r="ABB1" s="156"/>
      <c r="ABC1" s="156"/>
      <c r="ABD1" s="156"/>
      <c r="ABE1" s="156"/>
      <c r="ABF1" s="156"/>
      <c r="ABG1" s="156"/>
      <c r="ABH1" s="156"/>
      <c r="ABI1" s="156"/>
      <c r="ABJ1" s="156"/>
      <c r="ABK1" s="156"/>
      <c r="ABL1" s="156"/>
      <c r="ABM1" s="156"/>
      <c r="ABN1" s="156"/>
      <c r="ABO1" s="156"/>
      <c r="ABP1" s="156"/>
      <c r="ABQ1" s="156"/>
      <c r="ABR1" s="156"/>
      <c r="ABS1" s="156"/>
      <c r="ABT1" s="156"/>
      <c r="ABU1" s="156"/>
      <c r="ABV1" s="156"/>
      <c r="ABW1" s="156"/>
      <c r="ABX1" s="156"/>
      <c r="ABY1" s="156"/>
      <c r="ABZ1" s="156"/>
      <c r="ACA1" s="156"/>
      <c r="ACB1" s="156"/>
      <c r="ACC1" s="156"/>
      <c r="ACD1" s="156"/>
      <c r="ACE1" s="156"/>
      <c r="ACF1" s="156"/>
      <c r="ACG1" s="156"/>
      <c r="ACH1" s="156"/>
      <c r="ACI1" s="156"/>
      <c r="ACJ1" s="156"/>
      <c r="ACK1" s="156"/>
      <c r="ACL1" s="156"/>
      <c r="ACM1" s="156"/>
      <c r="ACN1" s="156"/>
      <c r="ACO1" s="156"/>
      <c r="ACP1" s="156"/>
      <c r="ACQ1" s="156"/>
      <c r="ACR1" s="156"/>
      <c r="ACS1" s="156"/>
      <c r="ACT1" s="156"/>
      <c r="ACU1" s="156"/>
      <c r="ACV1" s="156"/>
      <c r="ACW1" s="156"/>
      <c r="ACX1" s="156"/>
      <c r="ACY1" s="156"/>
      <c r="ACZ1" s="156"/>
      <c r="ADA1" s="156"/>
      <c r="ADB1" s="156"/>
      <c r="ADC1" s="156"/>
      <c r="ADD1" s="156"/>
      <c r="ADE1" s="156"/>
      <c r="ADF1" s="156"/>
      <c r="ADG1" s="156"/>
      <c r="ADH1" s="156"/>
      <c r="ADI1" s="156"/>
      <c r="ADJ1" s="156"/>
      <c r="ADK1" s="156"/>
      <c r="ADL1" s="156"/>
      <c r="ADM1" s="156"/>
      <c r="ADN1" s="156"/>
      <c r="ADO1" s="156"/>
      <c r="ADP1" s="156"/>
      <c r="ADQ1" s="156"/>
      <c r="ADR1" s="156"/>
      <c r="ADS1" s="156"/>
      <c r="ADT1" s="156"/>
      <c r="ADU1" s="156"/>
      <c r="ADV1" s="156"/>
      <c r="ADW1" s="156"/>
      <c r="ADX1" s="156"/>
      <c r="ADY1" s="156"/>
      <c r="ADZ1" s="156"/>
      <c r="AEA1" s="156"/>
      <c r="AEB1" s="156"/>
      <c r="AEC1" s="156"/>
      <c r="AED1" s="156"/>
      <c r="AEE1" s="156"/>
      <c r="AEF1" s="156"/>
      <c r="AEG1" s="156"/>
      <c r="AEH1" s="156"/>
      <c r="AEI1" s="156"/>
      <c r="AEJ1" s="156"/>
      <c r="AEK1" s="156"/>
      <c r="AEL1" s="156"/>
      <c r="AEM1" s="156"/>
      <c r="AEN1" s="156"/>
      <c r="AEO1" s="156"/>
      <c r="AEP1" s="156"/>
      <c r="AEQ1" s="156"/>
      <c r="AER1" s="156"/>
      <c r="AES1" s="156"/>
      <c r="AET1" s="156"/>
      <c r="AEU1" s="156"/>
      <c r="AEV1" s="156"/>
      <c r="AEW1" s="156"/>
      <c r="AEX1" s="156"/>
      <c r="AEY1" s="156"/>
      <c r="AEZ1" s="156"/>
      <c r="AFA1" s="156"/>
      <c r="AFB1" s="156"/>
      <c r="AFC1" s="156"/>
      <c r="AFD1" s="156"/>
      <c r="AFE1" s="156"/>
      <c r="AFF1" s="156"/>
      <c r="AFG1" s="156"/>
      <c r="AFH1" s="156"/>
      <c r="AFI1" s="156"/>
      <c r="AFJ1" s="156"/>
      <c r="AFK1" s="156"/>
      <c r="AFL1" s="156"/>
      <c r="AFM1" s="156"/>
      <c r="AFN1" s="156"/>
      <c r="AFO1" s="156"/>
      <c r="AFP1" s="156"/>
      <c r="AFQ1" s="156"/>
      <c r="AFR1" s="156"/>
      <c r="AFS1" s="156"/>
      <c r="AFT1" s="156"/>
      <c r="AFU1" s="156"/>
      <c r="AFV1" s="156"/>
      <c r="AFW1" s="156"/>
      <c r="AFX1" s="156"/>
      <c r="AFY1" s="156"/>
      <c r="AFZ1" s="156"/>
      <c r="AGA1" s="156"/>
      <c r="AGB1" s="156"/>
      <c r="AGC1" s="156"/>
      <c r="AGD1" s="156"/>
      <c r="AGE1" s="156"/>
      <c r="AGF1" s="156"/>
      <c r="AGG1" s="156"/>
      <c r="AGH1" s="156"/>
      <c r="AGI1" s="156"/>
      <c r="AGJ1" s="156"/>
      <c r="AGK1" s="156"/>
      <c r="AGL1" s="156"/>
      <c r="AGM1" s="156"/>
      <c r="AGN1" s="156"/>
      <c r="AGO1" s="156"/>
      <c r="AGP1" s="156"/>
      <c r="AGQ1" s="156"/>
      <c r="AGR1" s="156"/>
      <c r="AGS1" s="156"/>
      <c r="AGT1" s="156"/>
      <c r="AGU1" s="156"/>
      <c r="AGV1" s="156"/>
      <c r="AGW1" s="156"/>
      <c r="AGX1" s="156"/>
      <c r="AGY1" s="156"/>
      <c r="AGZ1" s="156"/>
      <c r="AHA1" s="156"/>
      <c r="AHB1" s="156"/>
      <c r="AHC1" s="156"/>
      <c r="AHD1" s="156"/>
      <c r="AHE1" s="156"/>
      <c r="AHF1" s="156"/>
      <c r="AHG1" s="156"/>
      <c r="AHH1" s="156"/>
      <c r="AHI1" s="156"/>
      <c r="AHJ1" s="156"/>
      <c r="AHK1" s="156"/>
      <c r="AHL1" s="156"/>
      <c r="AHM1" s="156"/>
      <c r="AHN1" s="156"/>
      <c r="AHO1" s="156"/>
      <c r="AHP1" s="156"/>
      <c r="AHQ1" s="156"/>
      <c r="AHR1" s="156"/>
      <c r="AHS1" s="156"/>
      <c r="AHT1" s="156"/>
      <c r="AHU1" s="156"/>
      <c r="AHV1" s="156"/>
      <c r="AHW1" s="156"/>
      <c r="AHX1" s="156"/>
      <c r="AHY1" s="156"/>
      <c r="AHZ1" s="156"/>
      <c r="AIA1" s="156"/>
      <c r="AIB1" s="156"/>
      <c r="AIC1" s="156"/>
      <c r="AID1" s="156"/>
      <c r="AIE1" s="156"/>
      <c r="AIF1" s="156"/>
      <c r="AIG1" s="156"/>
      <c r="AIH1" s="156"/>
      <c r="AII1" s="156"/>
      <c r="AIJ1" s="156"/>
      <c r="AIK1" s="156"/>
      <c r="AIL1" s="156"/>
      <c r="AIM1" s="156"/>
      <c r="AIN1" s="156"/>
      <c r="AIO1" s="156"/>
      <c r="AIP1" s="156"/>
      <c r="AIQ1" s="156"/>
      <c r="AIR1" s="156"/>
      <c r="AIS1" s="156"/>
      <c r="AIT1" s="156"/>
      <c r="AIU1" s="156"/>
      <c r="AIV1" s="156"/>
      <c r="AIW1" s="156"/>
      <c r="AIX1" s="156"/>
      <c r="AIY1" s="156"/>
      <c r="AIZ1" s="156"/>
      <c r="AJA1" s="156"/>
      <c r="AJB1" s="156"/>
      <c r="AJC1" s="156"/>
      <c r="AJD1" s="156"/>
      <c r="AJE1" s="156"/>
      <c r="AJF1" s="156"/>
      <c r="AJG1" s="156"/>
      <c r="AJH1" s="156"/>
      <c r="AJI1" s="156"/>
      <c r="AJJ1" s="156"/>
      <c r="AJK1" s="156"/>
      <c r="AJL1" s="156"/>
      <c r="AJM1" s="156"/>
      <c r="AJN1" s="156"/>
      <c r="AJO1" s="156"/>
      <c r="AJP1" s="156"/>
      <c r="AJQ1" s="156"/>
      <c r="AJR1" s="156"/>
      <c r="AJS1" s="156"/>
      <c r="AJT1" s="156"/>
      <c r="AJU1" s="156"/>
      <c r="AJV1" s="156"/>
      <c r="AJW1" s="156"/>
      <c r="AJX1" s="156"/>
      <c r="AJY1" s="156"/>
      <c r="AJZ1" s="156"/>
      <c r="AKA1" s="156"/>
      <c r="AKB1" s="156"/>
      <c r="AKC1" s="156"/>
      <c r="AKD1" s="156"/>
      <c r="AKE1" s="156"/>
      <c r="AKF1" s="156"/>
      <c r="AKG1" s="156"/>
      <c r="AKH1" s="156"/>
      <c r="AKI1" s="156"/>
      <c r="AKJ1" s="156"/>
      <c r="AKK1" s="156"/>
      <c r="AKL1" s="156"/>
      <c r="AKM1" s="156"/>
      <c r="AKN1" s="156"/>
      <c r="AKO1" s="156"/>
      <c r="AKP1" s="156"/>
      <c r="AKQ1" s="156"/>
      <c r="AKR1" s="156"/>
      <c r="AKS1" s="156"/>
      <c r="AKT1" s="156"/>
      <c r="AKU1" s="156"/>
      <c r="AKV1" s="156"/>
      <c r="AKW1" s="156"/>
      <c r="AKX1" s="156"/>
      <c r="AKY1" s="156"/>
      <c r="AKZ1" s="156"/>
      <c r="ALA1" s="156"/>
      <c r="ALB1" s="156"/>
      <c r="ALC1" s="156"/>
      <c r="ALD1" s="156"/>
      <c r="ALE1" s="156"/>
      <c r="ALF1" s="156"/>
      <c r="ALG1" s="156"/>
      <c r="ALH1" s="156"/>
      <c r="ALI1" s="156"/>
      <c r="ALJ1" s="156"/>
      <c r="ALK1" s="156"/>
      <c r="ALL1" s="156"/>
      <c r="ALM1" s="156"/>
      <c r="ALN1" s="156"/>
      <c r="ALO1" s="156"/>
      <c r="ALP1" s="156"/>
      <c r="ALQ1" s="156"/>
      <c r="ALR1" s="156"/>
      <c r="ALS1" s="156"/>
      <c r="ALT1" s="156"/>
      <c r="ALU1" s="156"/>
      <c r="ALV1" s="156"/>
      <c r="ALW1" s="156"/>
      <c r="ALX1" s="156"/>
      <c r="ALY1" s="156"/>
      <c r="ALZ1" s="156"/>
      <c r="AMA1" s="156"/>
      <c r="AMB1" s="156"/>
      <c r="AMC1" s="156"/>
      <c r="AMD1" s="156"/>
      <c r="AME1" s="156"/>
      <c r="AMF1" s="156"/>
      <c r="AMG1" s="156"/>
      <c r="AMH1" s="156"/>
      <c r="AMI1" s="156"/>
    </row>
    <row r="2" spans="1:1023" s="158" customFormat="1">
      <c r="A2" s="294" t="s">
        <v>565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  <c r="IK2" s="156"/>
      <c r="IL2" s="156"/>
      <c r="IM2" s="156"/>
      <c r="IN2" s="156"/>
      <c r="IO2" s="156"/>
      <c r="IP2" s="156"/>
      <c r="IQ2" s="156"/>
      <c r="IR2" s="156"/>
      <c r="IS2" s="156"/>
      <c r="IT2" s="156"/>
      <c r="IU2" s="156"/>
      <c r="IV2" s="156"/>
      <c r="IW2" s="156"/>
      <c r="IX2" s="156"/>
      <c r="IY2" s="156"/>
      <c r="IZ2" s="156"/>
      <c r="JA2" s="156"/>
      <c r="JB2" s="156"/>
      <c r="JC2" s="156"/>
      <c r="JD2" s="156"/>
      <c r="JE2" s="156"/>
      <c r="JF2" s="156"/>
      <c r="JG2" s="156"/>
      <c r="JH2" s="156"/>
      <c r="JI2" s="156"/>
      <c r="JJ2" s="156"/>
      <c r="JK2" s="156"/>
      <c r="JL2" s="156"/>
      <c r="JM2" s="156"/>
      <c r="JN2" s="156"/>
      <c r="JO2" s="156"/>
      <c r="JP2" s="156"/>
      <c r="JQ2" s="156"/>
      <c r="JR2" s="156"/>
      <c r="JS2" s="156"/>
      <c r="JT2" s="156"/>
      <c r="JU2" s="156"/>
      <c r="JV2" s="156"/>
      <c r="JW2" s="156"/>
      <c r="JX2" s="156"/>
      <c r="JY2" s="156"/>
      <c r="JZ2" s="156"/>
      <c r="KA2" s="156"/>
      <c r="KB2" s="156"/>
      <c r="KC2" s="156"/>
      <c r="KD2" s="156"/>
      <c r="KE2" s="156"/>
      <c r="KF2" s="156"/>
      <c r="KG2" s="156"/>
      <c r="KH2" s="156"/>
      <c r="KI2" s="156"/>
      <c r="KJ2" s="156"/>
      <c r="KK2" s="156"/>
      <c r="KL2" s="156"/>
      <c r="KM2" s="156"/>
      <c r="KN2" s="156"/>
      <c r="KO2" s="156"/>
      <c r="KP2" s="156"/>
      <c r="KQ2" s="156"/>
      <c r="KR2" s="156"/>
      <c r="KS2" s="156"/>
      <c r="KT2" s="156"/>
      <c r="KU2" s="156"/>
      <c r="KV2" s="156"/>
      <c r="KW2" s="156"/>
      <c r="KX2" s="156"/>
      <c r="KY2" s="156"/>
      <c r="KZ2" s="156"/>
      <c r="LA2" s="156"/>
      <c r="LB2" s="156"/>
      <c r="LC2" s="156"/>
      <c r="LD2" s="156"/>
      <c r="LE2" s="156"/>
      <c r="LF2" s="156"/>
      <c r="LG2" s="156"/>
      <c r="LH2" s="156"/>
      <c r="LI2" s="156"/>
      <c r="LJ2" s="156"/>
      <c r="LK2" s="156"/>
      <c r="LL2" s="156"/>
      <c r="LM2" s="156"/>
      <c r="LN2" s="156"/>
      <c r="LO2" s="156"/>
      <c r="LP2" s="156"/>
      <c r="LQ2" s="156"/>
      <c r="LR2" s="156"/>
      <c r="LS2" s="156"/>
      <c r="LT2" s="156"/>
      <c r="LU2" s="156"/>
      <c r="LV2" s="156"/>
      <c r="LW2" s="156"/>
      <c r="LX2" s="156"/>
      <c r="LY2" s="156"/>
      <c r="LZ2" s="156"/>
      <c r="MA2" s="156"/>
      <c r="MB2" s="156"/>
      <c r="MC2" s="156"/>
      <c r="MD2" s="156"/>
      <c r="ME2" s="156"/>
      <c r="MF2" s="156"/>
      <c r="MG2" s="156"/>
      <c r="MH2" s="156"/>
      <c r="MI2" s="156"/>
      <c r="MJ2" s="156"/>
      <c r="MK2" s="156"/>
      <c r="ML2" s="156"/>
      <c r="MM2" s="156"/>
      <c r="MN2" s="156"/>
      <c r="MO2" s="156"/>
      <c r="MP2" s="156"/>
      <c r="MQ2" s="156"/>
      <c r="MR2" s="156"/>
      <c r="MS2" s="156"/>
      <c r="MT2" s="156"/>
      <c r="MU2" s="156"/>
      <c r="MV2" s="156"/>
      <c r="MW2" s="156"/>
      <c r="MX2" s="156"/>
      <c r="MY2" s="156"/>
      <c r="MZ2" s="156"/>
      <c r="NA2" s="156"/>
      <c r="NB2" s="156"/>
      <c r="NC2" s="156"/>
      <c r="ND2" s="156"/>
      <c r="NE2" s="156"/>
      <c r="NF2" s="156"/>
      <c r="NG2" s="156"/>
      <c r="NH2" s="156"/>
      <c r="NI2" s="156"/>
      <c r="NJ2" s="156"/>
      <c r="NK2" s="156"/>
      <c r="NL2" s="156"/>
      <c r="NM2" s="156"/>
      <c r="NN2" s="156"/>
      <c r="NO2" s="156"/>
      <c r="NP2" s="156"/>
      <c r="NQ2" s="156"/>
      <c r="NR2" s="156"/>
      <c r="NS2" s="156"/>
      <c r="NT2" s="156"/>
      <c r="NU2" s="156"/>
      <c r="NV2" s="156"/>
      <c r="NW2" s="156"/>
      <c r="NX2" s="156"/>
      <c r="NY2" s="156"/>
      <c r="NZ2" s="156"/>
      <c r="OA2" s="156"/>
      <c r="OB2" s="156"/>
      <c r="OC2" s="156"/>
      <c r="OD2" s="156"/>
      <c r="OE2" s="156"/>
      <c r="OF2" s="156"/>
      <c r="OG2" s="156"/>
      <c r="OH2" s="156"/>
      <c r="OI2" s="156"/>
      <c r="OJ2" s="156"/>
      <c r="OK2" s="156"/>
      <c r="OL2" s="156"/>
      <c r="OM2" s="156"/>
      <c r="ON2" s="156"/>
      <c r="OO2" s="156"/>
      <c r="OP2" s="156"/>
      <c r="OQ2" s="156"/>
      <c r="OR2" s="156"/>
      <c r="OS2" s="156"/>
      <c r="OT2" s="156"/>
      <c r="OU2" s="156"/>
      <c r="OV2" s="156"/>
      <c r="OW2" s="156"/>
      <c r="OX2" s="156"/>
      <c r="OY2" s="156"/>
      <c r="OZ2" s="156"/>
      <c r="PA2" s="156"/>
      <c r="PB2" s="156"/>
      <c r="PC2" s="156"/>
      <c r="PD2" s="156"/>
      <c r="PE2" s="156"/>
      <c r="PF2" s="156"/>
      <c r="PG2" s="156"/>
      <c r="PH2" s="156"/>
      <c r="PI2" s="156"/>
      <c r="PJ2" s="156"/>
      <c r="PK2" s="156"/>
      <c r="PL2" s="156"/>
      <c r="PM2" s="156"/>
      <c r="PN2" s="156"/>
      <c r="PO2" s="156"/>
      <c r="PP2" s="156"/>
      <c r="PQ2" s="156"/>
      <c r="PR2" s="156"/>
      <c r="PS2" s="156"/>
      <c r="PT2" s="156"/>
      <c r="PU2" s="156"/>
      <c r="PV2" s="156"/>
      <c r="PW2" s="156"/>
      <c r="PX2" s="156"/>
      <c r="PY2" s="156"/>
      <c r="PZ2" s="156"/>
      <c r="QA2" s="156"/>
      <c r="QB2" s="156"/>
      <c r="QC2" s="156"/>
      <c r="QD2" s="156"/>
      <c r="QE2" s="156"/>
      <c r="QF2" s="156"/>
      <c r="QG2" s="156"/>
      <c r="QH2" s="156"/>
      <c r="QI2" s="156"/>
      <c r="QJ2" s="156"/>
      <c r="QK2" s="156"/>
      <c r="QL2" s="156"/>
      <c r="QM2" s="156"/>
      <c r="QN2" s="156"/>
      <c r="QO2" s="156"/>
      <c r="QP2" s="156"/>
      <c r="QQ2" s="156"/>
      <c r="QR2" s="156"/>
      <c r="QS2" s="156"/>
      <c r="QT2" s="156"/>
      <c r="QU2" s="156"/>
      <c r="QV2" s="156"/>
      <c r="QW2" s="156"/>
      <c r="QX2" s="156"/>
      <c r="QY2" s="156"/>
      <c r="QZ2" s="156"/>
      <c r="RA2" s="156"/>
      <c r="RB2" s="156"/>
      <c r="RC2" s="156"/>
      <c r="RD2" s="156"/>
      <c r="RE2" s="156"/>
      <c r="RF2" s="156"/>
      <c r="RG2" s="156"/>
      <c r="RH2" s="156"/>
      <c r="RI2" s="156"/>
      <c r="RJ2" s="156"/>
      <c r="RK2" s="156"/>
      <c r="RL2" s="156"/>
      <c r="RM2" s="156"/>
      <c r="RN2" s="156"/>
      <c r="RO2" s="156"/>
      <c r="RP2" s="156"/>
      <c r="RQ2" s="156"/>
      <c r="RR2" s="156"/>
      <c r="RS2" s="156"/>
      <c r="RT2" s="156"/>
      <c r="RU2" s="156"/>
      <c r="RV2" s="156"/>
      <c r="RW2" s="156"/>
      <c r="RX2" s="156"/>
      <c r="RY2" s="156"/>
      <c r="RZ2" s="156"/>
      <c r="SA2" s="156"/>
      <c r="SB2" s="156"/>
      <c r="SC2" s="156"/>
      <c r="SD2" s="156"/>
      <c r="SE2" s="156"/>
      <c r="SF2" s="156"/>
      <c r="SG2" s="156"/>
      <c r="SH2" s="156"/>
      <c r="SI2" s="156"/>
      <c r="SJ2" s="156"/>
      <c r="SK2" s="156"/>
      <c r="SL2" s="156"/>
      <c r="SM2" s="156"/>
      <c r="SN2" s="156"/>
      <c r="SO2" s="156"/>
      <c r="SP2" s="156"/>
      <c r="SQ2" s="156"/>
      <c r="SR2" s="156"/>
      <c r="SS2" s="156"/>
      <c r="ST2" s="156"/>
      <c r="SU2" s="156"/>
      <c r="SV2" s="156"/>
      <c r="SW2" s="156"/>
      <c r="SX2" s="156"/>
      <c r="SY2" s="156"/>
      <c r="SZ2" s="156"/>
      <c r="TA2" s="156"/>
      <c r="TB2" s="156"/>
      <c r="TC2" s="156"/>
      <c r="TD2" s="156"/>
      <c r="TE2" s="156"/>
      <c r="TF2" s="156"/>
      <c r="TG2" s="156"/>
      <c r="TH2" s="156"/>
      <c r="TI2" s="156"/>
      <c r="TJ2" s="156"/>
      <c r="TK2" s="156"/>
      <c r="TL2" s="156"/>
      <c r="TM2" s="156"/>
      <c r="TN2" s="156"/>
      <c r="TO2" s="156"/>
      <c r="TP2" s="156"/>
      <c r="TQ2" s="156"/>
      <c r="TR2" s="156"/>
      <c r="TS2" s="156"/>
      <c r="TT2" s="156"/>
      <c r="TU2" s="156"/>
      <c r="TV2" s="156"/>
      <c r="TW2" s="156"/>
      <c r="TX2" s="156"/>
      <c r="TY2" s="156"/>
      <c r="TZ2" s="156"/>
      <c r="UA2" s="156"/>
      <c r="UB2" s="156"/>
      <c r="UC2" s="156"/>
      <c r="UD2" s="156"/>
      <c r="UE2" s="156"/>
      <c r="UF2" s="156"/>
      <c r="UG2" s="156"/>
      <c r="UH2" s="156"/>
      <c r="UI2" s="156"/>
      <c r="UJ2" s="156"/>
      <c r="UK2" s="156"/>
      <c r="UL2" s="156"/>
      <c r="UM2" s="156"/>
      <c r="UN2" s="156"/>
      <c r="UO2" s="156"/>
      <c r="UP2" s="156"/>
      <c r="UQ2" s="156"/>
      <c r="UR2" s="156"/>
      <c r="US2" s="156"/>
      <c r="UT2" s="156"/>
      <c r="UU2" s="156"/>
      <c r="UV2" s="156"/>
      <c r="UW2" s="156"/>
      <c r="UX2" s="156"/>
      <c r="UY2" s="156"/>
      <c r="UZ2" s="156"/>
      <c r="VA2" s="156"/>
      <c r="VB2" s="156"/>
      <c r="VC2" s="156"/>
      <c r="VD2" s="156"/>
      <c r="VE2" s="156"/>
      <c r="VF2" s="156"/>
      <c r="VG2" s="156"/>
      <c r="VH2" s="156"/>
      <c r="VI2" s="156"/>
      <c r="VJ2" s="156"/>
      <c r="VK2" s="156"/>
      <c r="VL2" s="156"/>
      <c r="VM2" s="156"/>
      <c r="VN2" s="156"/>
      <c r="VO2" s="156"/>
      <c r="VP2" s="156"/>
      <c r="VQ2" s="156"/>
      <c r="VR2" s="156"/>
      <c r="VS2" s="156"/>
      <c r="VT2" s="156"/>
      <c r="VU2" s="156"/>
      <c r="VV2" s="156"/>
      <c r="VW2" s="156"/>
      <c r="VX2" s="156"/>
      <c r="VY2" s="156"/>
      <c r="VZ2" s="156"/>
      <c r="WA2" s="156"/>
      <c r="WB2" s="156"/>
      <c r="WC2" s="156"/>
      <c r="WD2" s="156"/>
      <c r="WE2" s="156"/>
      <c r="WF2" s="156"/>
      <c r="WG2" s="156"/>
      <c r="WH2" s="156"/>
      <c r="WI2" s="156"/>
      <c r="WJ2" s="156"/>
      <c r="WK2" s="156"/>
      <c r="WL2" s="156"/>
      <c r="WM2" s="156"/>
      <c r="WN2" s="156"/>
      <c r="WO2" s="156"/>
      <c r="WP2" s="156"/>
      <c r="WQ2" s="156"/>
      <c r="WR2" s="156"/>
      <c r="WS2" s="156"/>
      <c r="WT2" s="156"/>
      <c r="WU2" s="156"/>
      <c r="WV2" s="156"/>
      <c r="WW2" s="156"/>
      <c r="WX2" s="156"/>
      <c r="WY2" s="156"/>
      <c r="WZ2" s="156"/>
      <c r="XA2" s="156"/>
      <c r="XB2" s="156"/>
      <c r="XC2" s="156"/>
      <c r="XD2" s="156"/>
      <c r="XE2" s="156"/>
      <c r="XF2" s="156"/>
      <c r="XG2" s="156"/>
      <c r="XH2" s="156"/>
      <c r="XI2" s="156"/>
      <c r="XJ2" s="156"/>
      <c r="XK2" s="156"/>
      <c r="XL2" s="156"/>
      <c r="XM2" s="156"/>
      <c r="XN2" s="156"/>
      <c r="XO2" s="156"/>
      <c r="XP2" s="156"/>
      <c r="XQ2" s="156"/>
      <c r="XR2" s="156"/>
      <c r="XS2" s="156"/>
      <c r="XT2" s="156"/>
      <c r="XU2" s="156"/>
      <c r="XV2" s="156"/>
      <c r="XW2" s="156"/>
      <c r="XX2" s="156"/>
      <c r="XY2" s="156"/>
      <c r="XZ2" s="156"/>
      <c r="YA2" s="156"/>
      <c r="YB2" s="156"/>
      <c r="YC2" s="156"/>
      <c r="YD2" s="156"/>
      <c r="YE2" s="156"/>
      <c r="YF2" s="156"/>
      <c r="YG2" s="156"/>
      <c r="YH2" s="156"/>
      <c r="YI2" s="156"/>
      <c r="YJ2" s="156"/>
      <c r="YK2" s="156"/>
      <c r="YL2" s="156"/>
      <c r="YM2" s="156"/>
      <c r="YN2" s="156"/>
      <c r="YO2" s="156"/>
      <c r="YP2" s="156"/>
      <c r="YQ2" s="156"/>
      <c r="YR2" s="156"/>
      <c r="YS2" s="156"/>
      <c r="YT2" s="156"/>
      <c r="YU2" s="156"/>
      <c r="YV2" s="156"/>
      <c r="YW2" s="156"/>
      <c r="YX2" s="156"/>
      <c r="YY2" s="156"/>
      <c r="YZ2" s="156"/>
      <c r="ZA2" s="156"/>
      <c r="ZB2" s="156"/>
      <c r="ZC2" s="156"/>
      <c r="ZD2" s="156"/>
      <c r="ZE2" s="156"/>
      <c r="ZF2" s="156"/>
      <c r="ZG2" s="156"/>
      <c r="ZH2" s="156"/>
      <c r="ZI2" s="156"/>
      <c r="ZJ2" s="156"/>
      <c r="ZK2" s="156"/>
      <c r="ZL2" s="156"/>
      <c r="ZM2" s="156"/>
      <c r="ZN2" s="156"/>
      <c r="ZO2" s="156"/>
      <c r="ZP2" s="156"/>
      <c r="ZQ2" s="156"/>
      <c r="ZR2" s="156"/>
      <c r="ZS2" s="156"/>
      <c r="ZT2" s="156"/>
      <c r="ZU2" s="156"/>
      <c r="ZV2" s="156"/>
      <c r="ZW2" s="156"/>
      <c r="ZX2" s="156"/>
      <c r="ZY2" s="156"/>
      <c r="ZZ2" s="156"/>
      <c r="AAA2" s="156"/>
      <c r="AAB2" s="156"/>
      <c r="AAC2" s="156"/>
      <c r="AAD2" s="156"/>
      <c r="AAE2" s="156"/>
      <c r="AAF2" s="156"/>
      <c r="AAG2" s="156"/>
      <c r="AAH2" s="156"/>
      <c r="AAI2" s="156"/>
      <c r="AAJ2" s="156"/>
      <c r="AAK2" s="156"/>
      <c r="AAL2" s="156"/>
      <c r="AAM2" s="156"/>
      <c r="AAN2" s="156"/>
      <c r="AAO2" s="156"/>
      <c r="AAP2" s="156"/>
      <c r="AAQ2" s="156"/>
      <c r="AAR2" s="156"/>
      <c r="AAS2" s="156"/>
      <c r="AAT2" s="156"/>
      <c r="AAU2" s="156"/>
      <c r="AAV2" s="156"/>
      <c r="AAW2" s="156"/>
      <c r="AAX2" s="156"/>
      <c r="AAY2" s="156"/>
      <c r="AAZ2" s="156"/>
      <c r="ABA2" s="156"/>
      <c r="ABB2" s="156"/>
      <c r="ABC2" s="156"/>
      <c r="ABD2" s="156"/>
      <c r="ABE2" s="156"/>
      <c r="ABF2" s="156"/>
      <c r="ABG2" s="156"/>
      <c r="ABH2" s="156"/>
      <c r="ABI2" s="156"/>
      <c r="ABJ2" s="156"/>
      <c r="ABK2" s="156"/>
      <c r="ABL2" s="156"/>
      <c r="ABM2" s="156"/>
      <c r="ABN2" s="156"/>
      <c r="ABO2" s="156"/>
      <c r="ABP2" s="156"/>
      <c r="ABQ2" s="156"/>
      <c r="ABR2" s="156"/>
      <c r="ABS2" s="156"/>
      <c r="ABT2" s="156"/>
      <c r="ABU2" s="156"/>
      <c r="ABV2" s="156"/>
      <c r="ABW2" s="156"/>
      <c r="ABX2" s="156"/>
      <c r="ABY2" s="156"/>
      <c r="ABZ2" s="156"/>
      <c r="ACA2" s="156"/>
      <c r="ACB2" s="156"/>
      <c r="ACC2" s="156"/>
      <c r="ACD2" s="156"/>
      <c r="ACE2" s="156"/>
      <c r="ACF2" s="156"/>
      <c r="ACG2" s="156"/>
      <c r="ACH2" s="156"/>
      <c r="ACI2" s="156"/>
      <c r="ACJ2" s="156"/>
      <c r="ACK2" s="156"/>
      <c r="ACL2" s="156"/>
      <c r="ACM2" s="156"/>
      <c r="ACN2" s="156"/>
      <c r="ACO2" s="156"/>
      <c r="ACP2" s="156"/>
      <c r="ACQ2" s="156"/>
      <c r="ACR2" s="156"/>
      <c r="ACS2" s="156"/>
      <c r="ACT2" s="156"/>
      <c r="ACU2" s="156"/>
      <c r="ACV2" s="156"/>
      <c r="ACW2" s="156"/>
      <c r="ACX2" s="156"/>
      <c r="ACY2" s="156"/>
      <c r="ACZ2" s="156"/>
      <c r="ADA2" s="156"/>
      <c r="ADB2" s="156"/>
      <c r="ADC2" s="156"/>
      <c r="ADD2" s="156"/>
      <c r="ADE2" s="156"/>
      <c r="ADF2" s="156"/>
      <c r="ADG2" s="156"/>
      <c r="ADH2" s="156"/>
      <c r="ADI2" s="156"/>
      <c r="ADJ2" s="156"/>
      <c r="ADK2" s="156"/>
      <c r="ADL2" s="156"/>
      <c r="ADM2" s="156"/>
      <c r="ADN2" s="156"/>
      <c r="ADO2" s="156"/>
      <c r="ADP2" s="156"/>
      <c r="ADQ2" s="156"/>
      <c r="ADR2" s="156"/>
      <c r="ADS2" s="156"/>
      <c r="ADT2" s="156"/>
      <c r="ADU2" s="156"/>
      <c r="ADV2" s="156"/>
      <c r="ADW2" s="156"/>
      <c r="ADX2" s="156"/>
      <c r="ADY2" s="156"/>
      <c r="ADZ2" s="156"/>
      <c r="AEA2" s="156"/>
      <c r="AEB2" s="156"/>
      <c r="AEC2" s="156"/>
      <c r="AED2" s="156"/>
      <c r="AEE2" s="156"/>
      <c r="AEF2" s="156"/>
      <c r="AEG2" s="156"/>
      <c r="AEH2" s="156"/>
      <c r="AEI2" s="156"/>
      <c r="AEJ2" s="156"/>
      <c r="AEK2" s="156"/>
      <c r="AEL2" s="156"/>
      <c r="AEM2" s="156"/>
      <c r="AEN2" s="156"/>
      <c r="AEO2" s="156"/>
      <c r="AEP2" s="156"/>
      <c r="AEQ2" s="156"/>
      <c r="AER2" s="156"/>
      <c r="AES2" s="156"/>
      <c r="AET2" s="156"/>
      <c r="AEU2" s="156"/>
      <c r="AEV2" s="156"/>
      <c r="AEW2" s="156"/>
      <c r="AEX2" s="156"/>
      <c r="AEY2" s="156"/>
      <c r="AEZ2" s="156"/>
      <c r="AFA2" s="156"/>
      <c r="AFB2" s="156"/>
      <c r="AFC2" s="156"/>
      <c r="AFD2" s="156"/>
      <c r="AFE2" s="156"/>
      <c r="AFF2" s="156"/>
      <c r="AFG2" s="156"/>
      <c r="AFH2" s="156"/>
      <c r="AFI2" s="156"/>
      <c r="AFJ2" s="156"/>
      <c r="AFK2" s="156"/>
      <c r="AFL2" s="156"/>
      <c r="AFM2" s="156"/>
      <c r="AFN2" s="156"/>
      <c r="AFO2" s="156"/>
      <c r="AFP2" s="156"/>
      <c r="AFQ2" s="156"/>
      <c r="AFR2" s="156"/>
      <c r="AFS2" s="156"/>
      <c r="AFT2" s="156"/>
      <c r="AFU2" s="156"/>
      <c r="AFV2" s="156"/>
      <c r="AFW2" s="156"/>
      <c r="AFX2" s="156"/>
      <c r="AFY2" s="156"/>
      <c r="AFZ2" s="156"/>
      <c r="AGA2" s="156"/>
      <c r="AGB2" s="156"/>
      <c r="AGC2" s="156"/>
      <c r="AGD2" s="156"/>
      <c r="AGE2" s="156"/>
      <c r="AGF2" s="156"/>
      <c r="AGG2" s="156"/>
      <c r="AGH2" s="156"/>
      <c r="AGI2" s="156"/>
      <c r="AGJ2" s="156"/>
      <c r="AGK2" s="156"/>
      <c r="AGL2" s="156"/>
      <c r="AGM2" s="156"/>
      <c r="AGN2" s="156"/>
      <c r="AGO2" s="156"/>
      <c r="AGP2" s="156"/>
      <c r="AGQ2" s="156"/>
      <c r="AGR2" s="156"/>
      <c r="AGS2" s="156"/>
      <c r="AGT2" s="156"/>
      <c r="AGU2" s="156"/>
      <c r="AGV2" s="156"/>
      <c r="AGW2" s="156"/>
      <c r="AGX2" s="156"/>
      <c r="AGY2" s="156"/>
      <c r="AGZ2" s="156"/>
      <c r="AHA2" s="156"/>
      <c r="AHB2" s="156"/>
      <c r="AHC2" s="156"/>
      <c r="AHD2" s="156"/>
      <c r="AHE2" s="156"/>
      <c r="AHF2" s="156"/>
      <c r="AHG2" s="156"/>
      <c r="AHH2" s="156"/>
      <c r="AHI2" s="156"/>
      <c r="AHJ2" s="156"/>
      <c r="AHK2" s="156"/>
      <c r="AHL2" s="156"/>
      <c r="AHM2" s="156"/>
      <c r="AHN2" s="156"/>
      <c r="AHO2" s="156"/>
      <c r="AHP2" s="156"/>
      <c r="AHQ2" s="156"/>
      <c r="AHR2" s="156"/>
      <c r="AHS2" s="156"/>
      <c r="AHT2" s="156"/>
      <c r="AHU2" s="156"/>
      <c r="AHV2" s="156"/>
      <c r="AHW2" s="156"/>
      <c r="AHX2" s="156"/>
      <c r="AHY2" s="156"/>
      <c r="AHZ2" s="156"/>
      <c r="AIA2" s="156"/>
      <c r="AIB2" s="156"/>
      <c r="AIC2" s="156"/>
      <c r="AID2" s="156"/>
      <c r="AIE2" s="156"/>
      <c r="AIF2" s="156"/>
      <c r="AIG2" s="156"/>
      <c r="AIH2" s="156"/>
      <c r="AII2" s="156"/>
      <c r="AIJ2" s="156"/>
      <c r="AIK2" s="156"/>
      <c r="AIL2" s="156"/>
      <c r="AIM2" s="156"/>
      <c r="AIN2" s="156"/>
      <c r="AIO2" s="156"/>
      <c r="AIP2" s="156"/>
      <c r="AIQ2" s="156"/>
      <c r="AIR2" s="156"/>
      <c r="AIS2" s="156"/>
      <c r="AIT2" s="156"/>
      <c r="AIU2" s="156"/>
      <c r="AIV2" s="156"/>
      <c r="AIW2" s="156"/>
      <c r="AIX2" s="156"/>
      <c r="AIY2" s="156"/>
      <c r="AIZ2" s="156"/>
      <c r="AJA2" s="156"/>
      <c r="AJB2" s="156"/>
      <c r="AJC2" s="156"/>
      <c r="AJD2" s="156"/>
      <c r="AJE2" s="156"/>
      <c r="AJF2" s="156"/>
      <c r="AJG2" s="156"/>
      <c r="AJH2" s="156"/>
      <c r="AJI2" s="156"/>
      <c r="AJJ2" s="156"/>
      <c r="AJK2" s="156"/>
      <c r="AJL2" s="156"/>
      <c r="AJM2" s="156"/>
      <c r="AJN2" s="156"/>
      <c r="AJO2" s="156"/>
      <c r="AJP2" s="156"/>
      <c r="AJQ2" s="156"/>
      <c r="AJR2" s="156"/>
      <c r="AJS2" s="156"/>
      <c r="AJT2" s="156"/>
      <c r="AJU2" s="156"/>
      <c r="AJV2" s="156"/>
      <c r="AJW2" s="156"/>
      <c r="AJX2" s="156"/>
      <c r="AJY2" s="156"/>
      <c r="AJZ2" s="156"/>
      <c r="AKA2" s="156"/>
      <c r="AKB2" s="156"/>
      <c r="AKC2" s="156"/>
      <c r="AKD2" s="156"/>
      <c r="AKE2" s="156"/>
      <c r="AKF2" s="156"/>
      <c r="AKG2" s="156"/>
      <c r="AKH2" s="156"/>
      <c r="AKI2" s="156"/>
      <c r="AKJ2" s="156"/>
      <c r="AKK2" s="156"/>
      <c r="AKL2" s="156"/>
      <c r="AKM2" s="156"/>
      <c r="AKN2" s="156"/>
      <c r="AKO2" s="156"/>
      <c r="AKP2" s="156"/>
      <c r="AKQ2" s="156"/>
      <c r="AKR2" s="156"/>
      <c r="AKS2" s="156"/>
      <c r="AKT2" s="156"/>
      <c r="AKU2" s="156"/>
      <c r="AKV2" s="156"/>
      <c r="AKW2" s="156"/>
      <c r="AKX2" s="156"/>
      <c r="AKY2" s="156"/>
      <c r="AKZ2" s="156"/>
      <c r="ALA2" s="156"/>
      <c r="ALB2" s="156"/>
      <c r="ALC2" s="156"/>
      <c r="ALD2" s="156"/>
      <c r="ALE2" s="156"/>
      <c r="ALF2" s="156"/>
      <c r="ALG2" s="156"/>
      <c r="ALH2" s="156"/>
      <c r="ALI2" s="156"/>
      <c r="ALJ2" s="156"/>
      <c r="ALK2" s="156"/>
      <c r="ALL2" s="156"/>
      <c r="ALM2" s="156"/>
      <c r="ALN2" s="156"/>
      <c r="ALO2" s="156"/>
      <c r="ALP2" s="156"/>
      <c r="ALQ2" s="156"/>
      <c r="ALR2" s="156"/>
      <c r="ALS2" s="156"/>
      <c r="ALT2" s="156"/>
      <c r="ALU2" s="156"/>
      <c r="ALV2" s="156"/>
      <c r="ALW2" s="156"/>
      <c r="ALX2" s="156"/>
      <c r="ALY2" s="156"/>
      <c r="ALZ2" s="156"/>
      <c r="AMA2" s="156"/>
      <c r="AMB2" s="156"/>
      <c r="AMC2" s="156"/>
      <c r="AMD2" s="156"/>
      <c r="AME2" s="156"/>
      <c r="AMF2" s="156"/>
      <c r="AMG2" s="156"/>
      <c r="AMH2" s="156"/>
      <c r="AMI2" s="156"/>
    </row>
    <row r="3" spans="1:1023" s="158" customFormat="1">
      <c r="A3" s="159" t="s">
        <v>261</v>
      </c>
      <c r="B3" s="154" t="s">
        <v>264</v>
      </c>
      <c r="C3" s="154"/>
      <c r="D3" s="154"/>
      <c r="E3" s="154"/>
      <c r="F3" s="283"/>
      <c r="G3" s="283"/>
      <c r="H3" s="292"/>
      <c r="I3" s="292"/>
      <c r="J3" s="292"/>
      <c r="K3" s="292"/>
      <c r="L3" s="292"/>
      <c r="M3" s="292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6"/>
      <c r="II3" s="156"/>
      <c r="IJ3" s="156"/>
      <c r="IK3" s="156"/>
      <c r="IL3" s="156"/>
      <c r="IM3" s="156"/>
      <c r="IN3" s="156"/>
      <c r="IO3" s="156"/>
      <c r="IP3" s="156"/>
      <c r="IQ3" s="156"/>
      <c r="IR3" s="156"/>
      <c r="IS3" s="156"/>
      <c r="IT3" s="156"/>
      <c r="IU3" s="156"/>
      <c r="IV3" s="156"/>
      <c r="IW3" s="156"/>
      <c r="IX3" s="156"/>
      <c r="IY3" s="156"/>
      <c r="IZ3" s="156"/>
      <c r="JA3" s="156"/>
      <c r="JB3" s="156"/>
      <c r="JC3" s="156"/>
      <c r="JD3" s="156"/>
      <c r="JE3" s="156"/>
      <c r="JF3" s="156"/>
      <c r="JG3" s="156"/>
      <c r="JH3" s="156"/>
      <c r="JI3" s="156"/>
      <c r="JJ3" s="156"/>
      <c r="JK3" s="156"/>
      <c r="JL3" s="156"/>
      <c r="JM3" s="156"/>
      <c r="JN3" s="156"/>
      <c r="JO3" s="156"/>
      <c r="JP3" s="156"/>
      <c r="JQ3" s="156"/>
      <c r="JR3" s="156"/>
      <c r="JS3" s="156"/>
      <c r="JT3" s="156"/>
      <c r="JU3" s="156"/>
      <c r="JV3" s="156"/>
      <c r="JW3" s="156"/>
      <c r="JX3" s="156"/>
      <c r="JY3" s="156"/>
      <c r="JZ3" s="156"/>
      <c r="KA3" s="156"/>
      <c r="KB3" s="156"/>
      <c r="KC3" s="156"/>
      <c r="KD3" s="156"/>
      <c r="KE3" s="156"/>
      <c r="KF3" s="156"/>
      <c r="KG3" s="156"/>
      <c r="KH3" s="156"/>
      <c r="KI3" s="156"/>
      <c r="KJ3" s="156"/>
      <c r="KK3" s="156"/>
      <c r="KL3" s="156"/>
      <c r="KM3" s="156"/>
      <c r="KN3" s="156"/>
      <c r="KO3" s="156"/>
      <c r="KP3" s="156"/>
      <c r="KQ3" s="156"/>
      <c r="KR3" s="156"/>
      <c r="KS3" s="156"/>
      <c r="KT3" s="156"/>
      <c r="KU3" s="156"/>
      <c r="KV3" s="156"/>
      <c r="KW3" s="156"/>
      <c r="KX3" s="156"/>
      <c r="KY3" s="156"/>
      <c r="KZ3" s="156"/>
      <c r="LA3" s="156"/>
      <c r="LB3" s="156"/>
      <c r="LC3" s="156"/>
      <c r="LD3" s="156"/>
      <c r="LE3" s="156"/>
      <c r="LF3" s="156"/>
      <c r="LG3" s="156"/>
      <c r="LH3" s="156"/>
      <c r="LI3" s="156"/>
      <c r="LJ3" s="156"/>
      <c r="LK3" s="156"/>
      <c r="LL3" s="156"/>
      <c r="LM3" s="156"/>
      <c r="LN3" s="156"/>
      <c r="LO3" s="156"/>
      <c r="LP3" s="156"/>
      <c r="LQ3" s="156"/>
      <c r="LR3" s="156"/>
      <c r="LS3" s="156"/>
      <c r="LT3" s="156"/>
      <c r="LU3" s="156"/>
      <c r="LV3" s="156"/>
      <c r="LW3" s="156"/>
      <c r="LX3" s="156"/>
      <c r="LY3" s="156"/>
      <c r="LZ3" s="156"/>
      <c r="MA3" s="156"/>
      <c r="MB3" s="156"/>
      <c r="MC3" s="156"/>
      <c r="MD3" s="156"/>
      <c r="ME3" s="156"/>
      <c r="MF3" s="156"/>
      <c r="MG3" s="156"/>
      <c r="MH3" s="156"/>
      <c r="MI3" s="156"/>
      <c r="MJ3" s="156"/>
      <c r="MK3" s="156"/>
      <c r="ML3" s="156"/>
      <c r="MM3" s="156"/>
      <c r="MN3" s="156"/>
      <c r="MO3" s="156"/>
      <c r="MP3" s="156"/>
      <c r="MQ3" s="156"/>
      <c r="MR3" s="156"/>
      <c r="MS3" s="156"/>
      <c r="MT3" s="156"/>
      <c r="MU3" s="156"/>
      <c r="MV3" s="156"/>
      <c r="MW3" s="156"/>
      <c r="MX3" s="156"/>
      <c r="MY3" s="156"/>
      <c r="MZ3" s="156"/>
      <c r="NA3" s="156"/>
      <c r="NB3" s="156"/>
      <c r="NC3" s="156"/>
      <c r="ND3" s="156"/>
      <c r="NE3" s="156"/>
      <c r="NF3" s="156"/>
      <c r="NG3" s="156"/>
      <c r="NH3" s="156"/>
      <c r="NI3" s="156"/>
      <c r="NJ3" s="156"/>
      <c r="NK3" s="156"/>
      <c r="NL3" s="156"/>
      <c r="NM3" s="156"/>
      <c r="NN3" s="156"/>
      <c r="NO3" s="156"/>
      <c r="NP3" s="156"/>
      <c r="NQ3" s="156"/>
      <c r="NR3" s="156"/>
      <c r="NS3" s="156"/>
      <c r="NT3" s="156"/>
      <c r="NU3" s="156"/>
      <c r="NV3" s="156"/>
      <c r="NW3" s="156"/>
      <c r="NX3" s="156"/>
      <c r="NY3" s="156"/>
      <c r="NZ3" s="156"/>
      <c r="OA3" s="156"/>
      <c r="OB3" s="156"/>
      <c r="OC3" s="156"/>
      <c r="OD3" s="156"/>
      <c r="OE3" s="156"/>
      <c r="OF3" s="156"/>
      <c r="OG3" s="156"/>
      <c r="OH3" s="156"/>
      <c r="OI3" s="156"/>
      <c r="OJ3" s="156"/>
      <c r="OK3" s="156"/>
      <c r="OL3" s="156"/>
      <c r="OM3" s="156"/>
      <c r="ON3" s="156"/>
      <c r="OO3" s="156"/>
      <c r="OP3" s="156"/>
      <c r="OQ3" s="156"/>
      <c r="OR3" s="156"/>
      <c r="OS3" s="156"/>
      <c r="OT3" s="156"/>
      <c r="OU3" s="156"/>
      <c r="OV3" s="156"/>
      <c r="OW3" s="156"/>
      <c r="OX3" s="156"/>
      <c r="OY3" s="156"/>
      <c r="OZ3" s="156"/>
      <c r="PA3" s="156"/>
      <c r="PB3" s="156"/>
      <c r="PC3" s="156"/>
      <c r="PD3" s="156"/>
      <c r="PE3" s="156"/>
      <c r="PF3" s="156"/>
      <c r="PG3" s="156"/>
      <c r="PH3" s="156"/>
      <c r="PI3" s="156"/>
      <c r="PJ3" s="156"/>
      <c r="PK3" s="156"/>
      <c r="PL3" s="156"/>
      <c r="PM3" s="156"/>
      <c r="PN3" s="156"/>
      <c r="PO3" s="156"/>
      <c r="PP3" s="156"/>
      <c r="PQ3" s="156"/>
      <c r="PR3" s="156"/>
      <c r="PS3" s="156"/>
      <c r="PT3" s="156"/>
      <c r="PU3" s="156"/>
      <c r="PV3" s="156"/>
      <c r="PW3" s="156"/>
      <c r="PX3" s="156"/>
      <c r="PY3" s="156"/>
      <c r="PZ3" s="156"/>
      <c r="QA3" s="156"/>
      <c r="QB3" s="156"/>
      <c r="QC3" s="156"/>
      <c r="QD3" s="156"/>
      <c r="QE3" s="156"/>
      <c r="QF3" s="156"/>
      <c r="QG3" s="156"/>
      <c r="QH3" s="156"/>
      <c r="QI3" s="156"/>
      <c r="QJ3" s="156"/>
      <c r="QK3" s="156"/>
      <c r="QL3" s="156"/>
      <c r="QM3" s="156"/>
      <c r="QN3" s="156"/>
      <c r="QO3" s="156"/>
      <c r="QP3" s="156"/>
      <c r="QQ3" s="156"/>
      <c r="QR3" s="156"/>
      <c r="QS3" s="156"/>
      <c r="QT3" s="156"/>
      <c r="QU3" s="156"/>
      <c r="QV3" s="156"/>
      <c r="QW3" s="156"/>
      <c r="QX3" s="156"/>
      <c r="QY3" s="156"/>
      <c r="QZ3" s="156"/>
      <c r="RA3" s="156"/>
      <c r="RB3" s="156"/>
      <c r="RC3" s="156"/>
      <c r="RD3" s="156"/>
      <c r="RE3" s="156"/>
      <c r="RF3" s="156"/>
      <c r="RG3" s="156"/>
      <c r="RH3" s="156"/>
      <c r="RI3" s="156"/>
      <c r="RJ3" s="156"/>
      <c r="RK3" s="156"/>
      <c r="RL3" s="156"/>
      <c r="RM3" s="156"/>
      <c r="RN3" s="156"/>
      <c r="RO3" s="156"/>
      <c r="RP3" s="156"/>
      <c r="RQ3" s="156"/>
      <c r="RR3" s="156"/>
      <c r="RS3" s="156"/>
      <c r="RT3" s="156"/>
      <c r="RU3" s="156"/>
      <c r="RV3" s="156"/>
      <c r="RW3" s="156"/>
      <c r="RX3" s="156"/>
      <c r="RY3" s="156"/>
      <c r="RZ3" s="156"/>
      <c r="SA3" s="156"/>
      <c r="SB3" s="156"/>
      <c r="SC3" s="156"/>
      <c r="SD3" s="156"/>
      <c r="SE3" s="156"/>
      <c r="SF3" s="156"/>
      <c r="SG3" s="156"/>
      <c r="SH3" s="156"/>
      <c r="SI3" s="156"/>
      <c r="SJ3" s="156"/>
      <c r="SK3" s="156"/>
      <c r="SL3" s="156"/>
      <c r="SM3" s="156"/>
      <c r="SN3" s="156"/>
      <c r="SO3" s="156"/>
      <c r="SP3" s="156"/>
      <c r="SQ3" s="156"/>
      <c r="SR3" s="156"/>
      <c r="SS3" s="156"/>
      <c r="ST3" s="156"/>
      <c r="SU3" s="156"/>
      <c r="SV3" s="156"/>
      <c r="SW3" s="156"/>
      <c r="SX3" s="156"/>
      <c r="SY3" s="156"/>
      <c r="SZ3" s="156"/>
      <c r="TA3" s="156"/>
      <c r="TB3" s="156"/>
      <c r="TC3" s="156"/>
      <c r="TD3" s="156"/>
      <c r="TE3" s="156"/>
      <c r="TF3" s="156"/>
      <c r="TG3" s="156"/>
      <c r="TH3" s="156"/>
      <c r="TI3" s="156"/>
      <c r="TJ3" s="156"/>
      <c r="TK3" s="156"/>
      <c r="TL3" s="156"/>
      <c r="TM3" s="156"/>
      <c r="TN3" s="156"/>
      <c r="TO3" s="156"/>
      <c r="TP3" s="156"/>
      <c r="TQ3" s="156"/>
      <c r="TR3" s="156"/>
      <c r="TS3" s="156"/>
      <c r="TT3" s="156"/>
      <c r="TU3" s="156"/>
      <c r="TV3" s="156"/>
      <c r="TW3" s="156"/>
      <c r="TX3" s="156"/>
      <c r="TY3" s="156"/>
      <c r="TZ3" s="156"/>
      <c r="UA3" s="156"/>
      <c r="UB3" s="156"/>
      <c r="UC3" s="156"/>
      <c r="UD3" s="156"/>
      <c r="UE3" s="156"/>
      <c r="UF3" s="156"/>
      <c r="UG3" s="156"/>
      <c r="UH3" s="156"/>
      <c r="UI3" s="156"/>
      <c r="UJ3" s="156"/>
      <c r="UK3" s="156"/>
      <c r="UL3" s="156"/>
      <c r="UM3" s="156"/>
      <c r="UN3" s="156"/>
      <c r="UO3" s="156"/>
      <c r="UP3" s="156"/>
      <c r="UQ3" s="156"/>
      <c r="UR3" s="156"/>
      <c r="US3" s="156"/>
      <c r="UT3" s="156"/>
      <c r="UU3" s="156"/>
      <c r="UV3" s="156"/>
      <c r="UW3" s="156"/>
      <c r="UX3" s="156"/>
      <c r="UY3" s="156"/>
      <c r="UZ3" s="156"/>
      <c r="VA3" s="156"/>
      <c r="VB3" s="156"/>
      <c r="VC3" s="156"/>
      <c r="VD3" s="156"/>
      <c r="VE3" s="156"/>
      <c r="VF3" s="156"/>
      <c r="VG3" s="156"/>
      <c r="VH3" s="156"/>
      <c r="VI3" s="156"/>
      <c r="VJ3" s="156"/>
      <c r="VK3" s="156"/>
      <c r="VL3" s="156"/>
      <c r="VM3" s="156"/>
      <c r="VN3" s="156"/>
      <c r="VO3" s="156"/>
      <c r="VP3" s="156"/>
      <c r="VQ3" s="156"/>
      <c r="VR3" s="156"/>
      <c r="VS3" s="156"/>
      <c r="VT3" s="156"/>
      <c r="VU3" s="156"/>
      <c r="VV3" s="156"/>
      <c r="VW3" s="156"/>
      <c r="VX3" s="156"/>
      <c r="VY3" s="156"/>
      <c r="VZ3" s="156"/>
      <c r="WA3" s="156"/>
      <c r="WB3" s="156"/>
      <c r="WC3" s="156"/>
      <c r="WD3" s="156"/>
      <c r="WE3" s="156"/>
      <c r="WF3" s="156"/>
      <c r="WG3" s="156"/>
      <c r="WH3" s="156"/>
      <c r="WI3" s="156"/>
      <c r="WJ3" s="156"/>
      <c r="WK3" s="156"/>
      <c r="WL3" s="156"/>
      <c r="WM3" s="156"/>
      <c r="WN3" s="156"/>
      <c r="WO3" s="156"/>
      <c r="WP3" s="156"/>
      <c r="WQ3" s="156"/>
      <c r="WR3" s="156"/>
      <c r="WS3" s="156"/>
      <c r="WT3" s="156"/>
      <c r="WU3" s="156"/>
      <c r="WV3" s="156"/>
      <c r="WW3" s="156"/>
      <c r="WX3" s="156"/>
      <c r="WY3" s="156"/>
      <c r="WZ3" s="156"/>
      <c r="XA3" s="156"/>
      <c r="XB3" s="156"/>
      <c r="XC3" s="156"/>
      <c r="XD3" s="156"/>
      <c r="XE3" s="156"/>
      <c r="XF3" s="156"/>
      <c r="XG3" s="156"/>
      <c r="XH3" s="156"/>
      <c r="XI3" s="156"/>
      <c r="XJ3" s="156"/>
      <c r="XK3" s="156"/>
      <c r="XL3" s="156"/>
      <c r="XM3" s="156"/>
      <c r="XN3" s="156"/>
      <c r="XO3" s="156"/>
      <c r="XP3" s="156"/>
      <c r="XQ3" s="156"/>
      <c r="XR3" s="156"/>
      <c r="XS3" s="156"/>
      <c r="XT3" s="156"/>
      <c r="XU3" s="156"/>
      <c r="XV3" s="156"/>
      <c r="XW3" s="156"/>
      <c r="XX3" s="156"/>
      <c r="XY3" s="156"/>
      <c r="XZ3" s="156"/>
      <c r="YA3" s="156"/>
      <c r="YB3" s="156"/>
      <c r="YC3" s="156"/>
      <c r="YD3" s="156"/>
      <c r="YE3" s="156"/>
      <c r="YF3" s="156"/>
      <c r="YG3" s="156"/>
      <c r="YH3" s="156"/>
      <c r="YI3" s="156"/>
      <c r="YJ3" s="156"/>
      <c r="YK3" s="156"/>
      <c r="YL3" s="156"/>
      <c r="YM3" s="156"/>
      <c r="YN3" s="156"/>
      <c r="YO3" s="156"/>
      <c r="YP3" s="156"/>
      <c r="YQ3" s="156"/>
      <c r="YR3" s="156"/>
      <c r="YS3" s="156"/>
      <c r="YT3" s="156"/>
      <c r="YU3" s="156"/>
      <c r="YV3" s="156"/>
      <c r="YW3" s="156"/>
      <c r="YX3" s="156"/>
      <c r="YY3" s="156"/>
      <c r="YZ3" s="156"/>
      <c r="ZA3" s="156"/>
      <c r="ZB3" s="156"/>
      <c r="ZC3" s="156"/>
      <c r="ZD3" s="156"/>
      <c r="ZE3" s="156"/>
      <c r="ZF3" s="156"/>
      <c r="ZG3" s="156"/>
      <c r="ZH3" s="156"/>
      <c r="ZI3" s="156"/>
      <c r="ZJ3" s="156"/>
      <c r="ZK3" s="156"/>
      <c r="ZL3" s="156"/>
      <c r="ZM3" s="156"/>
      <c r="ZN3" s="156"/>
      <c r="ZO3" s="156"/>
      <c r="ZP3" s="156"/>
      <c r="ZQ3" s="156"/>
      <c r="ZR3" s="156"/>
      <c r="ZS3" s="156"/>
      <c r="ZT3" s="156"/>
      <c r="ZU3" s="156"/>
      <c r="ZV3" s="156"/>
      <c r="ZW3" s="156"/>
      <c r="ZX3" s="156"/>
      <c r="ZY3" s="156"/>
      <c r="ZZ3" s="156"/>
      <c r="AAA3" s="156"/>
      <c r="AAB3" s="156"/>
      <c r="AAC3" s="156"/>
      <c r="AAD3" s="156"/>
      <c r="AAE3" s="156"/>
      <c r="AAF3" s="156"/>
      <c r="AAG3" s="156"/>
      <c r="AAH3" s="156"/>
      <c r="AAI3" s="156"/>
      <c r="AAJ3" s="156"/>
      <c r="AAK3" s="156"/>
      <c r="AAL3" s="156"/>
      <c r="AAM3" s="156"/>
      <c r="AAN3" s="156"/>
      <c r="AAO3" s="156"/>
      <c r="AAP3" s="156"/>
      <c r="AAQ3" s="156"/>
      <c r="AAR3" s="156"/>
      <c r="AAS3" s="156"/>
      <c r="AAT3" s="156"/>
      <c r="AAU3" s="156"/>
      <c r="AAV3" s="156"/>
      <c r="AAW3" s="156"/>
      <c r="AAX3" s="156"/>
      <c r="AAY3" s="156"/>
      <c r="AAZ3" s="156"/>
      <c r="ABA3" s="156"/>
      <c r="ABB3" s="156"/>
      <c r="ABC3" s="156"/>
      <c r="ABD3" s="156"/>
      <c r="ABE3" s="156"/>
      <c r="ABF3" s="156"/>
      <c r="ABG3" s="156"/>
      <c r="ABH3" s="156"/>
      <c r="ABI3" s="156"/>
      <c r="ABJ3" s="156"/>
      <c r="ABK3" s="156"/>
      <c r="ABL3" s="156"/>
      <c r="ABM3" s="156"/>
      <c r="ABN3" s="156"/>
      <c r="ABO3" s="156"/>
      <c r="ABP3" s="156"/>
      <c r="ABQ3" s="156"/>
      <c r="ABR3" s="156"/>
      <c r="ABS3" s="156"/>
      <c r="ABT3" s="156"/>
      <c r="ABU3" s="156"/>
      <c r="ABV3" s="156"/>
      <c r="ABW3" s="156"/>
      <c r="ABX3" s="156"/>
      <c r="ABY3" s="156"/>
      <c r="ABZ3" s="156"/>
      <c r="ACA3" s="156"/>
      <c r="ACB3" s="156"/>
      <c r="ACC3" s="156"/>
      <c r="ACD3" s="156"/>
      <c r="ACE3" s="156"/>
      <c r="ACF3" s="156"/>
      <c r="ACG3" s="156"/>
      <c r="ACH3" s="156"/>
      <c r="ACI3" s="156"/>
      <c r="ACJ3" s="156"/>
      <c r="ACK3" s="156"/>
      <c r="ACL3" s="156"/>
      <c r="ACM3" s="156"/>
      <c r="ACN3" s="156"/>
      <c r="ACO3" s="156"/>
      <c r="ACP3" s="156"/>
      <c r="ACQ3" s="156"/>
      <c r="ACR3" s="156"/>
      <c r="ACS3" s="156"/>
      <c r="ACT3" s="156"/>
      <c r="ACU3" s="156"/>
      <c r="ACV3" s="156"/>
      <c r="ACW3" s="156"/>
      <c r="ACX3" s="156"/>
      <c r="ACY3" s="156"/>
      <c r="ACZ3" s="156"/>
      <c r="ADA3" s="156"/>
      <c r="ADB3" s="156"/>
      <c r="ADC3" s="156"/>
      <c r="ADD3" s="156"/>
      <c r="ADE3" s="156"/>
      <c r="ADF3" s="156"/>
      <c r="ADG3" s="156"/>
      <c r="ADH3" s="156"/>
      <c r="ADI3" s="156"/>
      <c r="ADJ3" s="156"/>
      <c r="ADK3" s="156"/>
      <c r="ADL3" s="156"/>
      <c r="ADM3" s="156"/>
      <c r="ADN3" s="156"/>
      <c r="ADO3" s="156"/>
      <c r="ADP3" s="156"/>
      <c r="ADQ3" s="156"/>
      <c r="ADR3" s="156"/>
      <c r="ADS3" s="156"/>
      <c r="ADT3" s="156"/>
      <c r="ADU3" s="156"/>
      <c r="ADV3" s="156"/>
      <c r="ADW3" s="156"/>
      <c r="ADX3" s="156"/>
      <c r="ADY3" s="156"/>
      <c r="ADZ3" s="156"/>
      <c r="AEA3" s="156"/>
      <c r="AEB3" s="156"/>
      <c r="AEC3" s="156"/>
      <c r="AED3" s="156"/>
      <c r="AEE3" s="156"/>
      <c r="AEF3" s="156"/>
      <c r="AEG3" s="156"/>
      <c r="AEH3" s="156"/>
      <c r="AEI3" s="156"/>
      <c r="AEJ3" s="156"/>
      <c r="AEK3" s="156"/>
      <c r="AEL3" s="156"/>
      <c r="AEM3" s="156"/>
      <c r="AEN3" s="156"/>
      <c r="AEO3" s="156"/>
      <c r="AEP3" s="156"/>
      <c r="AEQ3" s="156"/>
      <c r="AER3" s="156"/>
      <c r="AES3" s="156"/>
      <c r="AET3" s="156"/>
      <c r="AEU3" s="156"/>
      <c r="AEV3" s="156"/>
      <c r="AEW3" s="156"/>
      <c r="AEX3" s="156"/>
      <c r="AEY3" s="156"/>
      <c r="AEZ3" s="156"/>
      <c r="AFA3" s="156"/>
      <c r="AFB3" s="156"/>
      <c r="AFC3" s="156"/>
      <c r="AFD3" s="156"/>
      <c r="AFE3" s="156"/>
      <c r="AFF3" s="156"/>
      <c r="AFG3" s="156"/>
      <c r="AFH3" s="156"/>
      <c r="AFI3" s="156"/>
      <c r="AFJ3" s="156"/>
      <c r="AFK3" s="156"/>
      <c r="AFL3" s="156"/>
      <c r="AFM3" s="156"/>
      <c r="AFN3" s="156"/>
      <c r="AFO3" s="156"/>
      <c r="AFP3" s="156"/>
      <c r="AFQ3" s="156"/>
      <c r="AFR3" s="156"/>
      <c r="AFS3" s="156"/>
      <c r="AFT3" s="156"/>
      <c r="AFU3" s="156"/>
      <c r="AFV3" s="156"/>
      <c r="AFW3" s="156"/>
      <c r="AFX3" s="156"/>
      <c r="AFY3" s="156"/>
      <c r="AFZ3" s="156"/>
      <c r="AGA3" s="156"/>
      <c r="AGB3" s="156"/>
      <c r="AGC3" s="156"/>
      <c r="AGD3" s="156"/>
      <c r="AGE3" s="156"/>
      <c r="AGF3" s="156"/>
      <c r="AGG3" s="156"/>
      <c r="AGH3" s="156"/>
      <c r="AGI3" s="156"/>
      <c r="AGJ3" s="156"/>
      <c r="AGK3" s="156"/>
      <c r="AGL3" s="156"/>
      <c r="AGM3" s="156"/>
      <c r="AGN3" s="156"/>
      <c r="AGO3" s="156"/>
      <c r="AGP3" s="156"/>
      <c r="AGQ3" s="156"/>
      <c r="AGR3" s="156"/>
      <c r="AGS3" s="156"/>
      <c r="AGT3" s="156"/>
      <c r="AGU3" s="156"/>
      <c r="AGV3" s="156"/>
      <c r="AGW3" s="156"/>
      <c r="AGX3" s="156"/>
      <c r="AGY3" s="156"/>
      <c r="AGZ3" s="156"/>
      <c r="AHA3" s="156"/>
      <c r="AHB3" s="156"/>
      <c r="AHC3" s="156"/>
      <c r="AHD3" s="156"/>
      <c r="AHE3" s="156"/>
      <c r="AHF3" s="156"/>
      <c r="AHG3" s="156"/>
      <c r="AHH3" s="156"/>
      <c r="AHI3" s="156"/>
      <c r="AHJ3" s="156"/>
      <c r="AHK3" s="156"/>
      <c r="AHL3" s="156"/>
      <c r="AHM3" s="156"/>
      <c r="AHN3" s="156"/>
      <c r="AHO3" s="156"/>
      <c r="AHP3" s="156"/>
      <c r="AHQ3" s="156"/>
      <c r="AHR3" s="156"/>
      <c r="AHS3" s="156"/>
      <c r="AHT3" s="156"/>
      <c r="AHU3" s="156"/>
      <c r="AHV3" s="156"/>
      <c r="AHW3" s="156"/>
      <c r="AHX3" s="156"/>
      <c r="AHY3" s="156"/>
      <c r="AHZ3" s="156"/>
      <c r="AIA3" s="156"/>
      <c r="AIB3" s="156"/>
      <c r="AIC3" s="156"/>
      <c r="AID3" s="156"/>
      <c r="AIE3" s="156"/>
      <c r="AIF3" s="156"/>
      <c r="AIG3" s="156"/>
      <c r="AIH3" s="156"/>
      <c r="AII3" s="156"/>
      <c r="AIJ3" s="156"/>
      <c r="AIK3" s="156"/>
      <c r="AIL3" s="156"/>
      <c r="AIM3" s="156"/>
      <c r="AIN3" s="156"/>
      <c r="AIO3" s="156"/>
      <c r="AIP3" s="156"/>
      <c r="AIQ3" s="156"/>
      <c r="AIR3" s="156"/>
      <c r="AIS3" s="156"/>
      <c r="AIT3" s="156"/>
      <c r="AIU3" s="156"/>
      <c r="AIV3" s="156"/>
      <c r="AIW3" s="156"/>
      <c r="AIX3" s="156"/>
      <c r="AIY3" s="156"/>
      <c r="AIZ3" s="156"/>
      <c r="AJA3" s="156"/>
      <c r="AJB3" s="156"/>
      <c r="AJC3" s="156"/>
      <c r="AJD3" s="156"/>
      <c r="AJE3" s="156"/>
      <c r="AJF3" s="156"/>
      <c r="AJG3" s="156"/>
      <c r="AJH3" s="156"/>
      <c r="AJI3" s="156"/>
      <c r="AJJ3" s="156"/>
      <c r="AJK3" s="156"/>
      <c r="AJL3" s="156"/>
      <c r="AJM3" s="156"/>
      <c r="AJN3" s="156"/>
      <c r="AJO3" s="156"/>
      <c r="AJP3" s="156"/>
      <c r="AJQ3" s="156"/>
      <c r="AJR3" s="156"/>
      <c r="AJS3" s="156"/>
      <c r="AJT3" s="156"/>
      <c r="AJU3" s="156"/>
      <c r="AJV3" s="156"/>
      <c r="AJW3" s="156"/>
      <c r="AJX3" s="156"/>
      <c r="AJY3" s="156"/>
      <c r="AJZ3" s="156"/>
      <c r="AKA3" s="156"/>
      <c r="AKB3" s="156"/>
      <c r="AKC3" s="156"/>
      <c r="AKD3" s="156"/>
      <c r="AKE3" s="156"/>
      <c r="AKF3" s="156"/>
      <c r="AKG3" s="156"/>
      <c r="AKH3" s="156"/>
      <c r="AKI3" s="156"/>
      <c r="AKJ3" s="156"/>
      <c r="AKK3" s="156"/>
      <c r="AKL3" s="156"/>
      <c r="AKM3" s="156"/>
      <c r="AKN3" s="156"/>
      <c r="AKO3" s="156"/>
      <c r="AKP3" s="156"/>
      <c r="AKQ3" s="156"/>
      <c r="AKR3" s="156"/>
      <c r="AKS3" s="156"/>
      <c r="AKT3" s="156"/>
      <c r="AKU3" s="156"/>
      <c r="AKV3" s="156"/>
      <c r="AKW3" s="156"/>
      <c r="AKX3" s="156"/>
      <c r="AKY3" s="156"/>
      <c r="AKZ3" s="156"/>
      <c r="ALA3" s="156"/>
      <c r="ALB3" s="156"/>
      <c r="ALC3" s="156"/>
      <c r="ALD3" s="156"/>
      <c r="ALE3" s="156"/>
      <c r="ALF3" s="156"/>
      <c r="ALG3" s="156"/>
      <c r="ALH3" s="156"/>
      <c r="ALI3" s="156"/>
      <c r="ALJ3" s="156"/>
      <c r="ALK3" s="156"/>
      <c r="ALL3" s="156"/>
      <c r="ALM3" s="156"/>
      <c r="ALN3" s="156"/>
      <c r="ALO3" s="156"/>
      <c r="ALP3" s="156"/>
      <c r="ALQ3" s="156"/>
      <c r="ALR3" s="156"/>
      <c r="ALS3" s="156"/>
      <c r="ALT3" s="156"/>
      <c r="ALU3" s="156"/>
      <c r="ALV3" s="156"/>
      <c r="ALW3" s="156"/>
      <c r="ALX3" s="156"/>
      <c r="ALY3" s="156"/>
      <c r="ALZ3" s="156"/>
      <c r="AMA3" s="156"/>
      <c r="AMB3" s="156"/>
      <c r="AMC3" s="156"/>
      <c r="AMD3" s="156"/>
      <c r="AME3" s="156"/>
      <c r="AMF3" s="156"/>
      <c r="AMG3" s="156"/>
      <c r="AMH3" s="156"/>
      <c r="AMI3" s="156"/>
    </row>
    <row r="4" spans="1:1023" s="158" customFormat="1">
      <c r="A4" s="159" t="s">
        <v>262</v>
      </c>
      <c r="B4" s="154" t="s">
        <v>265</v>
      </c>
      <c r="C4" s="154"/>
      <c r="D4" s="154"/>
      <c r="E4" s="154"/>
      <c r="F4" s="283"/>
      <c r="G4" s="283"/>
      <c r="H4" s="284"/>
      <c r="I4" s="284"/>
      <c r="J4" s="284"/>
      <c r="K4" s="284"/>
      <c r="L4" s="284"/>
      <c r="M4" s="284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  <c r="IR4" s="156"/>
      <c r="IS4" s="156"/>
      <c r="IT4" s="156"/>
      <c r="IU4" s="156"/>
      <c r="IV4" s="156"/>
      <c r="IW4" s="156"/>
      <c r="IX4" s="156"/>
      <c r="IY4" s="156"/>
      <c r="IZ4" s="156"/>
      <c r="JA4" s="156"/>
      <c r="JB4" s="156"/>
      <c r="JC4" s="156"/>
      <c r="JD4" s="156"/>
      <c r="JE4" s="156"/>
      <c r="JF4" s="156"/>
      <c r="JG4" s="156"/>
      <c r="JH4" s="156"/>
      <c r="JI4" s="156"/>
      <c r="JJ4" s="156"/>
      <c r="JK4" s="156"/>
      <c r="JL4" s="156"/>
      <c r="JM4" s="156"/>
      <c r="JN4" s="156"/>
      <c r="JO4" s="156"/>
      <c r="JP4" s="156"/>
      <c r="JQ4" s="156"/>
      <c r="JR4" s="156"/>
      <c r="JS4" s="156"/>
      <c r="JT4" s="156"/>
      <c r="JU4" s="156"/>
      <c r="JV4" s="156"/>
      <c r="JW4" s="156"/>
      <c r="JX4" s="156"/>
      <c r="JY4" s="156"/>
      <c r="JZ4" s="156"/>
      <c r="KA4" s="156"/>
      <c r="KB4" s="156"/>
      <c r="KC4" s="156"/>
      <c r="KD4" s="156"/>
      <c r="KE4" s="156"/>
      <c r="KF4" s="156"/>
      <c r="KG4" s="156"/>
      <c r="KH4" s="156"/>
      <c r="KI4" s="156"/>
      <c r="KJ4" s="156"/>
      <c r="KK4" s="156"/>
      <c r="KL4" s="156"/>
      <c r="KM4" s="156"/>
      <c r="KN4" s="156"/>
      <c r="KO4" s="156"/>
      <c r="KP4" s="156"/>
      <c r="KQ4" s="156"/>
      <c r="KR4" s="156"/>
      <c r="KS4" s="156"/>
      <c r="KT4" s="156"/>
      <c r="KU4" s="156"/>
      <c r="KV4" s="156"/>
      <c r="KW4" s="156"/>
      <c r="KX4" s="156"/>
      <c r="KY4" s="156"/>
      <c r="KZ4" s="156"/>
      <c r="LA4" s="156"/>
      <c r="LB4" s="156"/>
      <c r="LC4" s="156"/>
      <c r="LD4" s="156"/>
      <c r="LE4" s="156"/>
      <c r="LF4" s="156"/>
      <c r="LG4" s="156"/>
      <c r="LH4" s="156"/>
      <c r="LI4" s="156"/>
      <c r="LJ4" s="156"/>
      <c r="LK4" s="156"/>
      <c r="LL4" s="156"/>
      <c r="LM4" s="156"/>
      <c r="LN4" s="156"/>
      <c r="LO4" s="156"/>
      <c r="LP4" s="156"/>
      <c r="LQ4" s="156"/>
      <c r="LR4" s="156"/>
      <c r="LS4" s="156"/>
      <c r="LT4" s="156"/>
      <c r="LU4" s="156"/>
      <c r="LV4" s="156"/>
      <c r="LW4" s="156"/>
      <c r="LX4" s="156"/>
      <c r="LY4" s="156"/>
      <c r="LZ4" s="156"/>
      <c r="MA4" s="156"/>
      <c r="MB4" s="156"/>
      <c r="MC4" s="156"/>
      <c r="MD4" s="156"/>
      <c r="ME4" s="156"/>
      <c r="MF4" s="156"/>
      <c r="MG4" s="156"/>
      <c r="MH4" s="156"/>
      <c r="MI4" s="156"/>
      <c r="MJ4" s="156"/>
      <c r="MK4" s="156"/>
      <c r="ML4" s="156"/>
      <c r="MM4" s="156"/>
      <c r="MN4" s="156"/>
      <c r="MO4" s="156"/>
      <c r="MP4" s="156"/>
      <c r="MQ4" s="156"/>
      <c r="MR4" s="156"/>
      <c r="MS4" s="156"/>
      <c r="MT4" s="156"/>
      <c r="MU4" s="156"/>
      <c r="MV4" s="156"/>
      <c r="MW4" s="156"/>
      <c r="MX4" s="156"/>
      <c r="MY4" s="156"/>
      <c r="MZ4" s="156"/>
      <c r="NA4" s="156"/>
      <c r="NB4" s="156"/>
      <c r="NC4" s="156"/>
      <c r="ND4" s="156"/>
      <c r="NE4" s="156"/>
      <c r="NF4" s="156"/>
      <c r="NG4" s="156"/>
      <c r="NH4" s="156"/>
      <c r="NI4" s="156"/>
      <c r="NJ4" s="156"/>
      <c r="NK4" s="156"/>
      <c r="NL4" s="156"/>
      <c r="NM4" s="156"/>
      <c r="NN4" s="156"/>
      <c r="NO4" s="156"/>
      <c r="NP4" s="156"/>
      <c r="NQ4" s="156"/>
      <c r="NR4" s="156"/>
      <c r="NS4" s="156"/>
      <c r="NT4" s="156"/>
      <c r="NU4" s="156"/>
      <c r="NV4" s="156"/>
      <c r="NW4" s="156"/>
      <c r="NX4" s="156"/>
      <c r="NY4" s="156"/>
      <c r="NZ4" s="156"/>
      <c r="OA4" s="156"/>
      <c r="OB4" s="156"/>
      <c r="OC4" s="156"/>
      <c r="OD4" s="156"/>
      <c r="OE4" s="156"/>
      <c r="OF4" s="156"/>
      <c r="OG4" s="156"/>
      <c r="OH4" s="156"/>
      <c r="OI4" s="156"/>
      <c r="OJ4" s="156"/>
      <c r="OK4" s="156"/>
      <c r="OL4" s="156"/>
      <c r="OM4" s="156"/>
      <c r="ON4" s="156"/>
      <c r="OO4" s="156"/>
      <c r="OP4" s="156"/>
      <c r="OQ4" s="156"/>
      <c r="OR4" s="156"/>
      <c r="OS4" s="156"/>
      <c r="OT4" s="156"/>
      <c r="OU4" s="156"/>
      <c r="OV4" s="156"/>
      <c r="OW4" s="156"/>
      <c r="OX4" s="156"/>
      <c r="OY4" s="156"/>
      <c r="OZ4" s="156"/>
      <c r="PA4" s="156"/>
      <c r="PB4" s="156"/>
      <c r="PC4" s="156"/>
      <c r="PD4" s="156"/>
      <c r="PE4" s="156"/>
      <c r="PF4" s="156"/>
      <c r="PG4" s="156"/>
      <c r="PH4" s="156"/>
      <c r="PI4" s="156"/>
      <c r="PJ4" s="156"/>
      <c r="PK4" s="156"/>
      <c r="PL4" s="156"/>
      <c r="PM4" s="156"/>
      <c r="PN4" s="156"/>
      <c r="PO4" s="156"/>
      <c r="PP4" s="156"/>
      <c r="PQ4" s="156"/>
      <c r="PR4" s="156"/>
      <c r="PS4" s="156"/>
      <c r="PT4" s="156"/>
      <c r="PU4" s="156"/>
      <c r="PV4" s="156"/>
      <c r="PW4" s="156"/>
      <c r="PX4" s="156"/>
      <c r="PY4" s="156"/>
      <c r="PZ4" s="156"/>
      <c r="QA4" s="156"/>
      <c r="QB4" s="156"/>
      <c r="QC4" s="156"/>
      <c r="QD4" s="156"/>
      <c r="QE4" s="156"/>
      <c r="QF4" s="156"/>
      <c r="QG4" s="156"/>
      <c r="QH4" s="156"/>
      <c r="QI4" s="156"/>
      <c r="QJ4" s="156"/>
      <c r="QK4" s="156"/>
      <c r="QL4" s="156"/>
      <c r="QM4" s="156"/>
      <c r="QN4" s="156"/>
      <c r="QO4" s="156"/>
      <c r="QP4" s="156"/>
      <c r="QQ4" s="156"/>
      <c r="QR4" s="156"/>
      <c r="QS4" s="156"/>
      <c r="QT4" s="156"/>
      <c r="QU4" s="156"/>
      <c r="QV4" s="156"/>
      <c r="QW4" s="156"/>
      <c r="QX4" s="156"/>
      <c r="QY4" s="156"/>
      <c r="QZ4" s="156"/>
      <c r="RA4" s="156"/>
      <c r="RB4" s="156"/>
      <c r="RC4" s="156"/>
      <c r="RD4" s="156"/>
      <c r="RE4" s="156"/>
      <c r="RF4" s="156"/>
      <c r="RG4" s="156"/>
      <c r="RH4" s="156"/>
      <c r="RI4" s="156"/>
      <c r="RJ4" s="156"/>
      <c r="RK4" s="156"/>
      <c r="RL4" s="156"/>
      <c r="RM4" s="156"/>
      <c r="RN4" s="156"/>
      <c r="RO4" s="156"/>
      <c r="RP4" s="156"/>
      <c r="RQ4" s="156"/>
      <c r="RR4" s="156"/>
      <c r="RS4" s="156"/>
      <c r="RT4" s="156"/>
      <c r="RU4" s="156"/>
      <c r="RV4" s="156"/>
      <c r="RW4" s="156"/>
      <c r="RX4" s="156"/>
      <c r="RY4" s="156"/>
      <c r="RZ4" s="156"/>
      <c r="SA4" s="156"/>
      <c r="SB4" s="156"/>
      <c r="SC4" s="156"/>
      <c r="SD4" s="156"/>
      <c r="SE4" s="156"/>
      <c r="SF4" s="156"/>
      <c r="SG4" s="156"/>
      <c r="SH4" s="156"/>
      <c r="SI4" s="156"/>
      <c r="SJ4" s="156"/>
      <c r="SK4" s="156"/>
      <c r="SL4" s="156"/>
      <c r="SM4" s="156"/>
      <c r="SN4" s="156"/>
      <c r="SO4" s="156"/>
      <c r="SP4" s="156"/>
      <c r="SQ4" s="156"/>
      <c r="SR4" s="156"/>
      <c r="SS4" s="156"/>
      <c r="ST4" s="156"/>
      <c r="SU4" s="156"/>
      <c r="SV4" s="156"/>
      <c r="SW4" s="156"/>
      <c r="SX4" s="156"/>
      <c r="SY4" s="156"/>
      <c r="SZ4" s="156"/>
      <c r="TA4" s="156"/>
      <c r="TB4" s="156"/>
      <c r="TC4" s="156"/>
      <c r="TD4" s="156"/>
      <c r="TE4" s="156"/>
      <c r="TF4" s="156"/>
      <c r="TG4" s="156"/>
      <c r="TH4" s="156"/>
      <c r="TI4" s="156"/>
      <c r="TJ4" s="156"/>
      <c r="TK4" s="156"/>
      <c r="TL4" s="156"/>
      <c r="TM4" s="156"/>
      <c r="TN4" s="156"/>
      <c r="TO4" s="156"/>
      <c r="TP4" s="156"/>
      <c r="TQ4" s="156"/>
      <c r="TR4" s="156"/>
      <c r="TS4" s="156"/>
      <c r="TT4" s="156"/>
      <c r="TU4" s="156"/>
      <c r="TV4" s="156"/>
      <c r="TW4" s="156"/>
      <c r="TX4" s="156"/>
      <c r="TY4" s="156"/>
      <c r="TZ4" s="156"/>
      <c r="UA4" s="156"/>
      <c r="UB4" s="156"/>
      <c r="UC4" s="156"/>
      <c r="UD4" s="156"/>
      <c r="UE4" s="156"/>
      <c r="UF4" s="156"/>
      <c r="UG4" s="156"/>
      <c r="UH4" s="156"/>
      <c r="UI4" s="156"/>
      <c r="UJ4" s="156"/>
      <c r="UK4" s="156"/>
      <c r="UL4" s="156"/>
      <c r="UM4" s="156"/>
      <c r="UN4" s="156"/>
      <c r="UO4" s="156"/>
      <c r="UP4" s="156"/>
      <c r="UQ4" s="156"/>
      <c r="UR4" s="156"/>
      <c r="US4" s="156"/>
      <c r="UT4" s="156"/>
      <c r="UU4" s="156"/>
      <c r="UV4" s="156"/>
      <c r="UW4" s="156"/>
      <c r="UX4" s="156"/>
      <c r="UY4" s="156"/>
      <c r="UZ4" s="156"/>
      <c r="VA4" s="156"/>
      <c r="VB4" s="156"/>
      <c r="VC4" s="156"/>
      <c r="VD4" s="156"/>
      <c r="VE4" s="156"/>
      <c r="VF4" s="156"/>
      <c r="VG4" s="156"/>
      <c r="VH4" s="156"/>
      <c r="VI4" s="156"/>
      <c r="VJ4" s="156"/>
      <c r="VK4" s="156"/>
      <c r="VL4" s="156"/>
      <c r="VM4" s="156"/>
      <c r="VN4" s="156"/>
      <c r="VO4" s="156"/>
      <c r="VP4" s="156"/>
      <c r="VQ4" s="156"/>
      <c r="VR4" s="156"/>
      <c r="VS4" s="156"/>
      <c r="VT4" s="156"/>
      <c r="VU4" s="156"/>
      <c r="VV4" s="156"/>
      <c r="VW4" s="156"/>
      <c r="VX4" s="156"/>
      <c r="VY4" s="156"/>
      <c r="VZ4" s="156"/>
      <c r="WA4" s="156"/>
      <c r="WB4" s="156"/>
      <c r="WC4" s="156"/>
      <c r="WD4" s="156"/>
      <c r="WE4" s="156"/>
      <c r="WF4" s="156"/>
      <c r="WG4" s="156"/>
      <c r="WH4" s="156"/>
      <c r="WI4" s="156"/>
      <c r="WJ4" s="156"/>
      <c r="WK4" s="156"/>
      <c r="WL4" s="156"/>
      <c r="WM4" s="156"/>
      <c r="WN4" s="156"/>
      <c r="WO4" s="156"/>
      <c r="WP4" s="156"/>
      <c r="WQ4" s="156"/>
      <c r="WR4" s="156"/>
      <c r="WS4" s="156"/>
      <c r="WT4" s="156"/>
      <c r="WU4" s="156"/>
      <c r="WV4" s="156"/>
      <c r="WW4" s="156"/>
      <c r="WX4" s="156"/>
      <c r="WY4" s="156"/>
      <c r="WZ4" s="156"/>
      <c r="XA4" s="156"/>
      <c r="XB4" s="156"/>
      <c r="XC4" s="156"/>
      <c r="XD4" s="156"/>
      <c r="XE4" s="156"/>
      <c r="XF4" s="156"/>
      <c r="XG4" s="156"/>
      <c r="XH4" s="156"/>
      <c r="XI4" s="156"/>
      <c r="XJ4" s="156"/>
      <c r="XK4" s="156"/>
      <c r="XL4" s="156"/>
      <c r="XM4" s="156"/>
      <c r="XN4" s="156"/>
      <c r="XO4" s="156"/>
      <c r="XP4" s="156"/>
      <c r="XQ4" s="156"/>
      <c r="XR4" s="156"/>
      <c r="XS4" s="156"/>
      <c r="XT4" s="156"/>
      <c r="XU4" s="156"/>
      <c r="XV4" s="156"/>
      <c r="XW4" s="156"/>
      <c r="XX4" s="156"/>
      <c r="XY4" s="156"/>
      <c r="XZ4" s="156"/>
      <c r="YA4" s="156"/>
      <c r="YB4" s="156"/>
      <c r="YC4" s="156"/>
      <c r="YD4" s="156"/>
      <c r="YE4" s="156"/>
      <c r="YF4" s="156"/>
      <c r="YG4" s="156"/>
      <c r="YH4" s="156"/>
      <c r="YI4" s="156"/>
      <c r="YJ4" s="156"/>
      <c r="YK4" s="156"/>
      <c r="YL4" s="156"/>
      <c r="YM4" s="156"/>
      <c r="YN4" s="156"/>
      <c r="YO4" s="156"/>
      <c r="YP4" s="156"/>
      <c r="YQ4" s="156"/>
      <c r="YR4" s="156"/>
      <c r="YS4" s="156"/>
      <c r="YT4" s="156"/>
      <c r="YU4" s="156"/>
      <c r="YV4" s="156"/>
      <c r="YW4" s="156"/>
      <c r="YX4" s="156"/>
      <c r="YY4" s="156"/>
      <c r="YZ4" s="156"/>
      <c r="ZA4" s="156"/>
      <c r="ZB4" s="156"/>
      <c r="ZC4" s="156"/>
      <c r="ZD4" s="156"/>
      <c r="ZE4" s="156"/>
      <c r="ZF4" s="156"/>
      <c r="ZG4" s="156"/>
      <c r="ZH4" s="156"/>
      <c r="ZI4" s="156"/>
      <c r="ZJ4" s="156"/>
      <c r="ZK4" s="156"/>
      <c r="ZL4" s="156"/>
      <c r="ZM4" s="156"/>
      <c r="ZN4" s="156"/>
      <c r="ZO4" s="156"/>
      <c r="ZP4" s="156"/>
      <c r="ZQ4" s="156"/>
      <c r="ZR4" s="156"/>
      <c r="ZS4" s="156"/>
      <c r="ZT4" s="156"/>
      <c r="ZU4" s="156"/>
      <c r="ZV4" s="156"/>
      <c r="ZW4" s="156"/>
      <c r="ZX4" s="156"/>
      <c r="ZY4" s="156"/>
      <c r="ZZ4" s="156"/>
      <c r="AAA4" s="156"/>
      <c r="AAB4" s="156"/>
      <c r="AAC4" s="156"/>
      <c r="AAD4" s="156"/>
      <c r="AAE4" s="156"/>
      <c r="AAF4" s="156"/>
      <c r="AAG4" s="156"/>
      <c r="AAH4" s="156"/>
      <c r="AAI4" s="156"/>
      <c r="AAJ4" s="156"/>
      <c r="AAK4" s="156"/>
      <c r="AAL4" s="156"/>
      <c r="AAM4" s="156"/>
      <c r="AAN4" s="156"/>
      <c r="AAO4" s="156"/>
      <c r="AAP4" s="156"/>
      <c r="AAQ4" s="156"/>
      <c r="AAR4" s="156"/>
      <c r="AAS4" s="156"/>
      <c r="AAT4" s="156"/>
      <c r="AAU4" s="156"/>
      <c r="AAV4" s="156"/>
      <c r="AAW4" s="156"/>
      <c r="AAX4" s="156"/>
      <c r="AAY4" s="156"/>
      <c r="AAZ4" s="156"/>
      <c r="ABA4" s="156"/>
      <c r="ABB4" s="156"/>
      <c r="ABC4" s="156"/>
      <c r="ABD4" s="156"/>
      <c r="ABE4" s="156"/>
      <c r="ABF4" s="156"/>
      <c r="ABG4" s="156"/>
      <c r="ABH4" s="156"/>
      <c r="ABI4" s="156"/>
      <c r="ABJ4" s="156"/>
      <c r="ABK4" s="156"/>
      <c r="ABL4" s="156"/>
      <c r="ABM4" s="156"/>
      <c r="ABN4" s="156"/>
      <c r="ABO4" s="156"/>
      <c r="ABP4" s="156"/>
      <c r="ABQ4" s="156"/>
      <c r="ABR4" s="156"/>
      <c r="ABS4" s="156"/>
      <c r="ABT4" s="156"/>
      <c r="ABU4" s="156"/>
      <c r="ABV4" s="156"/>
      <c r="ABW4" s="156"/>
      <c r="ABX4" s="156"/>
      <c r="ABY4" s="156"/>
      <c r="ABZ4" s="156"/>
      <c r="ACA4" s="156"/>
      <c r="ACB4" s="156"/>
      <c r="ACC4" s="156"/>
      <c r="ACD4" s="156"/>
      <c r="ACE4" s="156"/>
      <c r="ACF4" s="156"/>
      <c r="ACG4" s="156"/>
      <c r="ACH4" s="156"/>
      <c r="ACI4" s="156"/>
      <c r="ACJ4" s="156"/>
      <c r="ACK4" s="156"/>
      <c r="ACL4" s="156"/>
      <c r="ACM4" s="156"/>
      <c r="ACN4" s="156"/>
      <c r="ACO4" s="156"/>
      <c r="ACP4" s="156"/>
      <c r="ACQ4" s="156"/>
      <c r="ACR4" s="156"/>
      <c r="ACS4" s="156"/>
      <c r="ACT4" s="156"/>
      <c r="ACU4" s="156"/>
      <c r="ACV4" s="156"/>
      <c r="ACW4" s="156"/>
      <c r="ACX4" s="156"/>
      <c r="ACY4" s="156"/>
      <c r="ACZ4" s="156"/>
      <c r="ADA4" s="156"/>
      <c r="ADB4" s="156"/>
      <c r="ADC4" s="156"/>
      <c r="ADD4" s="156"/>
      <c r="ADE4" s="156"/>
      <c r="ADF4" s="156"/>
      <c r="ADG4" s="156"/>
      <c r="ADH4" s="156"/>
      <c r="ADI4" s="156"/>
      <c r="ADJ4" s="156"/>
      <c r="ADK4" s="156"/>
      <c r="ADL4" s="156"/>
      <c r="ADM4" s="156"/>
      <c r="ADN4" s="156"/>
      <c r="ADO4" s="156"/>
      <c r="ADP4" s="156"/>
      <c r="ADQ4" s="156"/>
      <c r="ADR4" s="156"/>
      <c r="ADS4" s="156"/>
      <c r="ADT4" s="156"/>
      <c r="ADU4" s="156"/>
      <c r="ADV4" s="156"/>
      <c r="ADW4" s="156"/>
      <c r="ADX4" s="156"/>
      <c r="ADY4" s="156"/>
      <c r="ADZ4" s="156"/>
      <c r="AEA4" s="156"/>
      <c r="AEB4" s="156"/>
      <c r="AEC4" s="156"/>
      <c r="AED4" s="156"/>
      <c r="AEE4" s="156"/>
      <c r="AEF4" s="156"/>
      <c r="AEG4" s="156"/>
      <c r="AEH4" s="156"/>
      <c r="AEI4" s="156"/>
      <c r="AEJ4" s="156"/>
      <c r="AEK4" s="156"/>
      <c r="AEL4" s="156"/>
      <c r="AEM4" s="156"/>
      <c r="AEN4" s="156"/>
      <c r="AEO4" s="156"/>
      <c r="AEP4" s="156"/>
      <c r="AEQ4" s="156"/>
      <c r="AER4" s="156"/>
      <c r="AES4" s="156"/>
      <c r="AET4" s="156"/>
      <c r="AEU4" s="156"/>
      <c r="AEV4" s="156"/>
      <c r="AEW4" s="156"/>
      <c r="AEX4" s="156"/>
      <c r="AEY4" s="156"/>
      <c r="AEZ4" s="156"/>
      <c r="AFA4" s="156"/>
      <c r="AFB4" s="156"/>
      <c r="AFC4" s="156"/>
      <c r="AFD4" s="156"/>
      <c r="AFE4" s="156"/>
      <c r="AFF4" s="156"/>
      <c r="AFG4" s="156"/>
      <c r="AFH4" s="156"/>
      <c r="AFI4" s="156"/>
      <c r="AFJ4" s="156"/>
      <c r="AFK4" s="156"/>
      <c r="AFL4" s="156"/>
      <c r="AFM4" s="156"/>
      <c r="AFN4" s="156"/>
      <c r="AFO4" s="156"/>
      <c r="AFP4" s="156"/>
      <c r="AFQ4" s="156"/>
      <c r="AFR4" s="156"/>
      <c r="AFS4" s="156"/>
      <c r="AFT4" s="156"/>
      <c r="AFU4" s="156"/>
      <c r="AFV4" s="156"/>
      <c r="AFW4" s="156"/>
      <c r="AFX4" s="156"/>
      <c r="AFY4" s="156"/>
      <c r="AFZ4" s="156"/>
      <c r="AGA4" s="156"/>
      <c r="AGB4" s="156"/>
      <c r="AGC4" s="156"/>
      <c r="AGD4" s="156"/>
      <c r="AGE4" s="156"/>
      <c r="AGF4" s="156"/>
      <c r="AGG4" s="156"/>
      <c r="AGH4" s="156"/>
      <c r="AGI4" s="156"/>
      <c r="AGJ4" s="156"/>
      <c r="AGK4" s="156"/>
      <c r="AGL4" s="156"/>
      <c r="AGM4" s="156"/>
      <c r="AGN4" s="156"/>
      <c r="AGO4" s="156"/>
      <c r="AGP4" s="156"/>
      <c r="AGQ4" s="156"/>
      <c r="AGR4" s="156"/>
      <c r="AGS4" s="156"/>
      <c r="AGT4" s="156"/>
      <c r="AGU4" s="156"/>
      <c r="AGV4" s="156"/>
      <c r="AGW4" s="156"/>
      <c r="AGX4" s="156"/>
      <c r="AGY4" s="156"/>
      <c r="AGZ4" s="156"/>
      <c r="AHA4" s="156"/>
      <c r="AHB4" s="156"/>
      <c r="AHC4" s="156"/>
      <c r="AHD4" s="156"/>
      <c r="AHE4" s="156"/>
      <c r="AHF4" s="156"/>
      <c r="AHG4" s="156"/>
      <c r="AHH4" s="156"/>
      <c r="AHI4" s="156"/>
      <c r="AHJ4" s="156"/>
      <c r="AHK4" s="156"/>
      <c r="AHL4" s="156"/>
      <c r="AHM4" s="156"/>
      <c r="AHN4" s="156"/>
      <c r="AHO4" s="156"/>
      <c r="AHP4" s="156"/>
      <c r="AHQ4" s="156"/>
      <c r="AHR4" s="156"/>
      <c r="AHS4" s="156"/>
      <c r="AHT4" s="156"/>
      <c r="AHU4" s="156"/>
      <c r="AHV4" s="156"/>
      <c r="AHW4" s="156"/>
      <c r="AHX4" s="156"/>
      <c r="AHY4" s="156"/>
      <c r="AHZ4" s="156"/>
      <c r="AIA4" s="156"/>
      <c r="AIB4" s="156"/>
      <c r="AIC4" s="156"/>
      <c r="AID4" s="156"/>
      <c r="AIE4" s="156"/>
      <c r="AIF4" s="156"/>
      <c r="AIG4" s="156"/>
      <c r="AIH4" s="156"/>
      <c r="AII4" s="156"/>
      <c r="AIJ4" s="156"/>
      <c r="AIK4" s="156"/>
      <c r="AIL4" s="156"/>
      <c r="AIM4" s="156"/>
      <c r="AIN4" s="156"/>
      <c r="AIO4" s="156"/>
      <c r="AIP4" s="156"/>
      <c r="AIQ4" s="156"/>
      <c r="AIR4" s="156"/>
      <c r="AIS4" s="156"/>
      <c r="AIT4" s="156"/>
      <c r="AIU4" s="156"/>
      <c r="AIV4" s="156"/>
      <c r="AIW4" s="156"/>
      <c r="AIX4" s="156"/>
      <c r="AIY4" s="156"/>
      <c r="AIZ4" s="156"/>
      <c r="AJA4" s="156"/>
      <c r="AJB4" s="156"/>
      <c r="AJC4" s="156"/>
      <c r="AJD4" s="156"/>
      <c r="AJE4" s="156"/>
      <c r="AJF4" s="156"/>
      <c r="AJG4" s="156"/>
      <c r="AJH4" s="156"/>
      <c r="AJI4" s="156"/>
      <c r="AJJ4" s="156"/>
      <c r="AJK4" s="156"/>
      <c r="AJL4" s="156"/>
      <c r="AJM4" s="156"/>
      <c r="AJN4" s="156"/>
      <c r="AJO4" s="156"/>
      <c r="AJP4" s="156"/>
      <c r="AJQ4" s="156"/>
      <c r="AJR4" s="156"/>
      <c r="AJS4" s="156"/>
      <c r="AJT4" s="156"/>
      <c r="AJU4" s="156"/>
      <c r="AJV4" s="156"/>
      <c r="AJW4" s="156"/>
      <c r="AJX4" s="156"/>
      <c r="AJY4" s="156"/>
      <c r="AJZ4" s="156"/>
      <c r="AKA4" s="156"/>
      <c r="AKB4" s="156"/>
      <c r="AKC4" s="156"/>
      <c r="AKD4" s="156"/>
      <c r="AKE4" s="156"/>
      <c r="AKF4" s="156"/>
      <c r="AKG4" s="156"/>
      <c r="AKH4" s="156"/>
      <c r="AKI4" s="156"/>
      <c r="AKJ4" s="156"/>
      <c r="AKK4" s="156"/>
      <c r="AKL4" s="156"/>
      <c r="AKM4" s="156"/>
      <c r="AKN4" s="156"/>
      <c r="AKO4" s="156"/>
      <c r="AKP4" s="156"/>
      <c r="AKQ4" s="156"/>
      <c r="AKR4" s="156"/>
      <c r="AKS4" s="156"/>
      <c r="AKT4" s="156"/>
      <c r="AKU4" s="156"/>
      <c r="AKV4" s="156"/>
      <c r="AKW4" s="156"/>
      <c r="AKX4" s="156"/>
      <c r="AKY4" s="156"/>
      <c r="AKZ4" s="156"/>
      <c r="ALA4" s="156"/>
      <c r="ALB4" s="156"/>
      <c r="ALC4" s="156"/>
      <c r="ALD4" s="156"/>
      <c r="ALE4" s="156"/>
      <c r="ALF4" s="156"/>
      <c r="ALG4" s="156"/>
      <c r="ALH4" s="156"/>
      <c r="ALI4" s="156"/>
      <c r="ALJ4" s="156"/>
      <c r="ALK4" s="156"/>
      <c r="ALL4" s="156"/>
      <c r="ALM4" s="156"/>
      <c r="ALN4" s="156"/>
      <c r="ALO4" s="156"/>
      <c r="ALP4" s="156"/>
      <c r="ALQ4" s="156"/>
      <c r="ALR4" s="156"/>
      <c r="ALS4" s="156"/>
      <c r="ALT4" s="156"/>
      <c r="ALU4" s="156"/>
      <c r="ALV4" s="156"/>
      <c r="ALW4" s="156"/>
      <c r="ALX4" s="156"/>
      <c r="ALY4" s="156"/>
      <c r="ALZ4" s="156"/>
      <c r="AMA4" s="156"/>
      <c r="AMB4" s="156"/>
      <c r="AMC4" s="156"/>
      <c r="AMD4" s="156"/>
      <c r="AME4" s="156"/>
      <c r="AMF4" s="156"/>
      <c r="AMG4" s="156"/>
      <c r="AMH4" s="156"/>
      <c r="AMI4" s="156"/>
    </row>
    <row r="5" spans="1:1023" s="158" customFormat="1">
      <c r="A5" s="160" t="s">
        <v>217</v>
      </c>
      <c r="B5" s="161" t="s">
        <v>218</v>
      </c>
      <c r="C5" s="161"/>
      <c r="D5" s="154"/>
      <c r="E5" s="154"/>
      <c r="F5" s="162"/>
      <c r="G5" s="162"/>
      <c r="H5" s="163"/>
      <c r="I5" s="163"/>
      <c r="J5" s="163"/>
      <c r="K5" s="163"/>
      <c r="L5" s="163"/>
      <c r="M5" s="163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  <c r="ID5" s="156"/>
      <c r="IE5" s="156"/>
      <c r="IF5" s="156"/>
      <c r="IG5" s="156"/>
      <c r="IH5" s="156"/>
      <c r="II5" s="156"/>
      <c r="IJ5" s="156"/>
      <c r="IK5" s="156"/>
      <c r="IL5" s="156"/>
      <c r="IM5" s="156"/>
      <c r="IN5" s="156"/>
      <c r="IO5" s="156"/>
      <c r="IP5" s="156"/>
      <c r="IQ5" s="156"/>
      <c r="IR5" s="156"/>
      <c r="IS5" s="156"/>
      <c r="IT5" s="156"/>
      <c r="IU5" s="156"/>
      <c r="IV5" s="156"/>
      <c r="IW5" s="156"/>
      <c r="IX5" s="156"/>
      <c r="IY5" s="156"/>
      <c r="IZ5" s="156"/>
      <c r="JA5" s="156"/>
      <c r="JB5" s="156"/>
      <c r="JC5" s="156"/>
      <c r="JD5" s="156"/>
      <c r="JE5" s="156"/>
      <c r="JF5" s="156"/>
      <c r="JG5" s="156"/>
      <c r="JH5" s="156"/>
      <c r="JI5" s="156"/>
      <c r="JJ5" s="156"/>
      <c r="JK5" s="156"/>
      <c r="JL5" s="156"/>
      <c r="JM5" s="156"/>
      <c r="JN5" s="156"/>
      <c r="JO5" s="156"/>
      <c r="JP5" s="156"/>
      <c r="JQ5" s="156"/>
      <c r="JR5" s="156"/>
      <c r="JS5" s="156"/>
      <c r="JT5" s="156"/>
      <c r="JU5" s="156"/>
      <c r="JV5" s="156"/>
      <c r="JW5" s="156"/>
      <c r="JX5" s="156"/>
      <c r="JY5" s="156"/>
      <c r="JZ5" s="156"/>
      <c r="KA5" s="156"/>
      <c r="KB5" s="156"/>
      <c r="KC5" s="156"/>
      <c r="KD5" s="156"/>
      <c r="KE5" s="156"/>
      <c r="KF5" s="156"/>
      <c r="KG5" s="156"/>
      <c r="KH5" s="156"/>
      <c r="KI5" s="156"/>
      <c r="KJ5" s="156"/>
      <c r="KK5" s="156"/>
      <c r="KL5" s="156"/>
      <c r="KM5" s="156"/>
      <c r="KN5" s="156"/>
      <c r="KO5" s="156"/>
      <c r="KP5" s="156"/>
      <c r="KQ5" s="156"/>
      <c r="KR5" s="156"/>
      <c r="KS5" s="156"/>
      <c r="KT5" s="156"/>
      <c r="KU5" s="156"/>
      <c r="KV5" s="156"/>
      <c r="KW5" s="156"/>
      <c r="KX5" s="156"/>
      <c r="KY5" s="156"/>
      <c r="KZ5" s="156"/>
      <c r="LA5" s="156"/>
      <c r="LB5" s="156"/>
      <c r="LC5" s="156"/>
      <c r="LD5" s="156"/>
      <c r="LE5" s="156"/>
      <c r="LF5" s="156"/>
      <c r="LG5" s="156"/>
      <c r="LH5" s="156"/>
      <c r="LI5" s="156"/>
      <c r="LJ5" s="156"/>
      <c r="LK5" s="156"/>
      <c r="LL5" s="156"/>
      <c r="LM5" s="156"/>
      <c r="LN5" s="156"/>
      <c r="LO5" s="156"/>
      <c r="LP5" s="156"/>
      <c r="LQ5" s="156"/>
      <c r="LR5" s="156"/>
      <c r="LS5" s="156"/>
      <c r="LT5" s="156"/>
      <c r="LU5" s="156"/>
      <c r="LV5" s="156"/>
      <c r="LW5" s="156"/>
      <c r="LX5" s="156"/>
      <c r="LY5" s="156"/>
      <c r="LZ5" s="156"/>
      <c r="MA5" s="156"/>
      <c r="MB5" s="156"/>
      <c r="MC5" s="156"/>
      <c r="MD5" s="156"/>
      <c r="ME5" s="156"/>
      <c r="MF5" s="156"/>
      <c r="MG5" s="156"/>
      <c r="MH5" s="156"/>
      <c r="MI5" s="156"/>
      <c r="MJ5" s="156"/>
      <c r="MK5" s="156"/>
      <c r="ML5" s="156"/>
      <c r="MM5" s="156"/>
      <c r="MN5" s="156"/>
      <c r="MO5" s="156"/>
      <c r="MP5" s="156"/>
      <c r="MQ5" s="156"/>
      <c r="MR5" s="156"/>
      <c r="MS5" s="156"/>
      <c r="MT5" s="156"/>
      <c r="MU5" s="156"/>
      <c r="MV5" s="156"/>
      <c r="MW5" s="156"/>
      <c r="MX5" s="156"/>
      <c r="MY5" s="156"/>
      <c r="MZ5" s="156"/>
      <c r="NA5" s="156"/>
      <c r="NB5" s="156"/>
      <c r="NC5" s="156"/>
      <c r="ND5" s="156"/>
      <c r="NE5" s="156"/>
      <c r="NF5" s="156"/>
      <c r="NG5" s="156"/>
      <c r="NH5" s="156"/>
      <c r="NI5" s="156"/>
      <c r="NJ5" s="156"/>
      <c r="NK5" s="156"/>
      <c r="NL5" s="156"/>
      <c r="NM5" s="156"/>
      <c r="NN5" s="156"/>
      <c r="NO5" s="156"/>
      <c r="NP5" s="156"/>
      <c r="NQ5" s="156"/>
      <c r="NR5" s="156"/>
      <c r="NS5" s="156"/>
      <c r="NT5" s="156"/>
      <c r="NU5" s="156"/>
      <c r="NV5" s="156"/>
      <c r="NW5" s="156"/>
      <c r="NX5" s="156"/>
      <c r="NY5" s="156"/>
      <c r="NZ5" s="156"/>
      <c r="OA5" s="156"/>
      <c r="OB5" s="156"/>
      <c r="OC5" s="156"/>
      <c r="OD5" s="156"/>
      <c r="OE5" s="156"/>
      <c r="OF5" s="156"/>
      <c r="OG5" s="156"/>
      <c r="OH5" s="156"/>
      <c r="OI5" s="156"/>
      <c r="OJ5" s="156"/>
      <c r="OK5" s="156"/>
      <c r="OL5" s="156"/>
      <c r="OM5" s="156"/>
      <c r="ON5" s="156"/>
      <c r="OO5" s="156"/>
      <c r="OP5" s="156"/>
      <c r="OQ5" s="156"/>
      <c r="OR5" s="156"/>
      <c r="OS5" s="156"/>
      <c r="OT5" s="156"/>
      <c r="OU5" s="156"/>
      <c r="OV5" s="156"/>
      <c r="OW5" s="156"/>
      <c r="OX5" s="156"/>
      <c r="OY5" s="156"/>
      <c r="OZ5" s="156"/>
      <c r="PA5" s="156"/>
      <c r="PB5" s="156"/>
      <c r="PC5" s="156"/>
      <c r="PD5" s="156"/>
      <c r="PE5" s="156"/>
      <c r="PF5" s="156"/>
      <c r="PG5" s="156"/>
      <c r="PH5" s="156"/>
      <c r="PI5" s="156"/>
      <c r="PJ5" s="156"/>
      <c r="PK5" s="156"/>
      <c r="PL5" s="156"/>
      <c r="PM5" s="156"/>
      <c r="PN5" s="156"/>
      <c r="PO5" s="156"/>
      <c r="PP5" s="156"/>
      <c r="PQ5" s="156"/>
      <c r="PR5" s="156"/>
      <c r="PS5" s="156"/>
      <c r="PT5" s="156"/>
      <c r="PU5" s="156"/>
      <c r="PV5" s="156"/>
      <c r="PW5" s="156"/>
      <c r="PX5" s="156"/>
      <c r="PY5" s="156"/>
      <c r="PZ5" s="156"/>
      <c r="QA5" s="156"/>
      <c r="QB5" s="156"/>
      <c r="QC5" s="156"/>
      <c r="QD5" s="156"/>
      <c r="QE5" s="156"/>
      <c r="QF5" s="156"/>
      <c r="QG5" s="156"/>
      <c r="QH5" s="156"/>
      <c r="QI5" s="156"/>
      <c r="QJ5" s="156"/>
      <c r="QK5" s="156"/>
      <c r="QL5" s="156"/>
      <c r="QM5" s="156"/>
      <c r="QN5" s="156"/>
      <c r="QO5" s="156"/>
      <c r="QP5" s="156"/>
      <c r="QQ5" s="156"/>
      <c r="QR5" s="156"/>
      <c r="QS5" s="156"/>
      <c r="QT5" s="156"/>
      <c r="QU5" s="156"/>
      <c r="QV5" s="156"/>
      <c r="QW5" s="156"/>
      <c r="QX5" s="156"/>
      <c r="QY5" s="156"/>
      <c r="QZ5" s="156"/>
      <c r="RA5" s="156"/>
      <c r="RB5" s="156"/>
      <c r="RC5" s="156"/>
      <c r="RD5" s="156"/>
      <c r="RE5" s="156"/>
      <c r="RF5" s="156"/>
      <c r="RG5" s="156"/>
      <c r="RH5" s="156"/>
      <c r="RI5" s="156"/>
      <c r="RJ5" s="156"/>
      <c r="RK5" s="156"/>
      <c r="RL5" s="156"/>
      <c r="RM5" s="156"/>
      <c r="RN5" s="156"/>
      <c r="RO5" s="156"/>
      <c r="RP5" s="156"/>
      <c r="RQ5" s="156"/>
      <c r="RR5" s="156"/>
      <c r="RS5" s="156"/>
      <c r="RT5" s="156"/>
      <c r="RU5" s="156"/>
      <c r="RV5" s="156"/>
      <c r="RW5" s="156"/>
      <c r="RX5" s="156"/>
      <c r="RY5" s="156"/>
      <c r="RZ5" s="156"/>
      <c r="SA5" s="156"/>
      <c r="SB5" s="156"/>
      <c r="SC5" s="156"/>
      <c r="SD5" s="156"/>
      <c r="SE5" s="156"/>
      <c r="SF5" s="156"/>
      <c r="SG5" s="156"/>
      <c r="SH5" s="156"/>
      <c r="SI5" s="156"/>
      <c r="SJ5" s="156"/>
      <c r="SK5" s="156"/>
      <c r="SL5" s="156"/>
      <c r="SM5" s="156"/>
      <c r="SN5" s="156"/>
      <c r="SO5" s="156"/>
      <c r="SP5" s="156"/>
      <c r="SQ5" s="156"/>
      <c r="SR5" s="156"/>
      <c r="SS5" s="156"/>
      <c r="ST5" s="156"/>
      <c r="SU5" s="156"/>
      <c r="SV5" s="156"/>
      <c r="SW5" s="156"/>
      <c r="SX5" s="156"/>
      <c r="SY5" s="156"/>
      <c r="SZ5" s="156"/>
      <c r="TA5" s="156"/>
      <c r="TB5" s="156"/>
      <c r="TC5" s="156"/>
      <c r="TD5" s="156"/>
      <c r="TE5" s="156"/>
      <c r="TF5" s="156"/>
      <c r="TG5" s="156"/>
      <c r="TH5" s="156"/>
      <c r="TI5" s="156"/>
      <c r="TJ5" s="156"/>
      <c r="TK5" s="156"/>
      <c r="TL5" s="156"/>
      <c r="TM5" s="156"/>
      <c r="TN5" s="156"/>
      <c r="TO5" s="156"/>
      <c r="TP5" s="156"/>
      <c r="TQ5" s="156"/>
      <c r="TR5" s="156"/>
      <c r="TS5" s="156"/>
      <c r="TT5" s="156"/>
      <c r="TU5" s="156"/>
      <c r="TV5" s="156"/>
      <c r="TW5" s="156"/>
      <c r="TX5" s="156"/>
      <c r="TY5" s="156"/>
      <c r="TZ5" s="156"/>
      <c r="UA5" s="156"/>
      <c r="UB5" s="156"/>
      <c r="UC5" s="156"/>
      <c r="UD5" s="156"/>
      <c r="UE5" s="156"/>
      <c r="UF5" s="156"/>
      <c r="UG5" s="156"/>
      <c r="UH5" s="156"/>
      <c r="UI5" s="156"/>
      <c r="UJ5" s="156"/>
      <c r="UK5" s="156"/>
      <c r="UL5" s="156"/>
      <c r="UM5" s="156"/>
      <c r="UN5" s="156"/>
      <c r="UO5" s="156"/>
      <c r="UP5" s="156"/>
      <c r="UQ5" s="156"/>
      <c r="UR5" s="156"/>
      <c r="US5" s="156"/>
      <c r="UT5" s="156"/>
      <c r="UU5" s="156"/>
      <c r="UV5" s="156"/>
      <c r="UW5" s="156"/>
      <c r="UX5" s="156"/>
      <c r="UY5" s="156"/>
      <c r="UZ5" s="156"/>
      <c r="VA5" s="156"/>
      <c r="VB5" s="156"/>
      <c r="VC5" s="156"/>
      <c r="VD5" s="156"/>
      <c r="VE5" s="156"/>
      <c r="VF5" s="156"/>
      <c r="VG5" s="156"/>
      <c r="VH5" s="156"/>
      <c r="VI5" s="156"/>
      <c r="VJ5" s="156"/>
      <c r="VK5" s="156"/>
      <c r="VL5" s="156"/>
      <c r="VM5" s="156"/>
      <c r="VN5" s="156"/>
      <c r="VO5" s="156"/>
      <c r="VP5" s="156"/>
      <c r="VQ5" s="156"/>
      <c r="VR5" s="156"/>
      <c r="VS5" s="156"/>
      <c r="VT5" s="156"/>
      <c r="VU5" s="156"/>
      <c r="VV5" s="156"/>
      <c r="VW5" s="156"/>
      <c r="VX5" s="156"/>
      <c r="VY5" s="156"/>
      <c r="VZ5" s="156"/>
      <c r="WA5" s="156"/>
      <c r="WB5" s="156"/>
      <c r="WC5" s="156"/>
      <c r="WD5" s="156"/>
      <c r="WE5" s="156"/>
      <c r="WF5" s="156"/>
      <c r="WG5" s="156"/>
      <c r="WH5" s="156"/>
      <c r="WI5" s="156"/>
      <c r="WJ5" s="156"/>
      <c r="WK5" s="156"/>
      <c r="WL5" s="156"/>
      <c r="WM5" s="156"/>
      <c r="WN5" s="156"/>
      <c r="WO5" s="156"/>
      <c r="WP5" s="156"/>
      <c r="WQ5" s="156"/>
      <c r="WR5" s="156"/>
      <c r="WS5" s="156"/>
      <c r="WT5" s="156"/>
      <c r="WU5" s="156"/>
      <c r="WV5" s="156"/>
      <c r="WW5" s="156"/>
      <c r="WX5" s="156"/>
      <c r="WY5" s="156"/>
      <c r="WZ5" s="156"/>
      <c r="XA5" s="156"/>
      <c r="XB5" s="156"/>
      <c r="XC5" s="156"/>
      <c r="XD5" s="156"/>
      <c r="XE5" s="156"/>
      <c r="XF5" s="156"/>
      <c r="XG5" s="156"/>
      <c r="XH5" s="156"/>
      <c r="XI5" s="156"/>
      <c r="XJ5" s="156"/>
      <c r="XK5" s="156"/>
      <c r="XL5" s="156"/>
      <c r="XM5" s="156"/>
      <c r="XN5" s="156"/>
      <c r="XO5" s="156"/>
      <c r="XP5" s="156"/>
      <c r="XQ5" s="156"/>
      <c r="XR5" s="156"/>
      <c r="XS5" s="156"/>
      <c r="XT5" s="156"/>
      <c r="XU5" s="156"/>
      <c r="XV5" s="156"/>
      <c r="XW5" s="156"/>
      <c r="XX5" s="156"/>
      <c r="XY5" s="156"/>
      <c r="XZ5" s="156"/>
      <c r="YA5" s="156"/>
      <c r="YB5" s="156"/>
      <c r="YC5" s="156"/>
      <c r="YD5" s="156"/>
      <c r="YE5" s="156"/>
      <c r="YF5" s="156"/>
      <c r="YG5" s="156"/>
      <c r="YH5" s="156"/>
      <c r="YI5" s="156"/>
      <c r="YJ5" s="156"/>
      <c r="YK5" s="156"/>
      <c r="YL5" s="156"/>
      <c r="YM5" s="156"/>
      <c r="YN5" s="156"/>
      <c r="YO5" s="156"/>
      <c r="YP5" s="156"/>
      <c r="YQ5" s="156"/>
      <c r="YR5" s="156"/>
      <c r="YS5" s="156"/>
      <c r="YT5" s="156"/>
      <c r="YU5" s="156"/>
      <c r="YV5" s="156"/>
      <c r="YW5" s="156"/>
      <c r="YX5" s="156"/>
      <c r="YY5" s="156"/>
      <c r="YZ5" s="156"/>
      <c r="ZA5" s="156"/>
      <c r="ZB5" s="156"/>
      <c r="ZC5" s="156"/>
      <c r="ZD5" s="156"/>
      <c r="ZE5" s="156"/>
      <c r="ZF5" s="156"/>
      <c r="ZG5" s="156"/>
      <c r="ZH5" s="156"/>
      <c r="ZI5" s="156"/>
      <c r="ZJ5" s="156"/>
      <c r="ZK5" s="156"/>
      <c r="ZL5" s="156"/>
      <c r="ZM5" s="156"/>
      <c r="ZN5" s="156"/>
      <c r="ZO5" s="156"/>
      <c r="ZP5" s="156"/>
      <c r="ZQ5" s="156"/>
      <c r="ZR5" s="156"/>
      <c r="ZS5" s="156"/>
      <c r="ZT5" s="156"/>
      <c r="ZU5" s="156"/>
      <c r="ZV5" s="156"/>
      <c r="ZW5" s="156"/>
      <c r="ZX5" s="156"/>
      <c r="ZY5" s="156"/>
      <c r="ZZ5" s="156"/>
      <c r="AAA5" s="156"/>
      <c r="AAB5" s="156"/>
      <c r="AAC5" s="156"/>
      <c r="AAD5" s="156"/>
      <c r="AAE5" s="156"/>
      <c r="AAF5" s="156"/>
      <c r="AAG5" s="156"/>
      <c r="AAH5" s="156"/>
      <c r="AAI5" s="156"/>
      <c r="AAJ5" s="156"/>
      <c r="AAK5" s="156"/>
      <c r="AAL5" s="156"/>
      <c r="AAM5" s="156"/>
      <c r="AAN5" s="156"/>
      <c r="AAO5" s="156"/>
      <c r="AAP5" s="156"/>
      <c r="AAQ5" s="156"/>
      <c r="AAR5" s="156"/>
      <c r="AAS5" s="156"/>
      <c r="AAT5" s="156"/>
      <c r="AAU5" s="156"/>
      <c r="AAV5" s="156"/>
      <c r="AAW5" s="156"/>
      <c r="AAX5" s="156"/>
      <c r="AAY5" s="156"/>
      <c r="AAZ5" s="156"/>
      <c r="ABA5" s="156"/>
      <c r="ABB5" s="156"/>
      <c r="ABC5" s="156"/>
      <c r="ABD5" s="156"/>
      <c r="ABE5" s="156"/>
      <c r="ABF5" s="156"/>
      <c r="ABG5" s="156"/>
      <c r="ABH5" s="156"/>
      <c r="ABI5" s="156"/>
      <c r="ABJ5" s="156"/>
      <c r="ABK5" s="156"/>
      <c r="ABL5" s="156"/>
      <c r="ABM5" s="156"/>
      <c r="ABN5" s="156"/>
      <c r="ABO5" s="156"/>
      <c r="ABP5" s="156"/>
      <c r="ABQ5" s="156"/>
      <c r="ABR5" s="156"/>
      <c r="ABS5" s="156"/>
      <c r="ABT5" s="156"/>
      <c r="ABU5" s="156"/>
      <c r="ABV5" s="156"/>
      <c r="ABW5" s="156"/>
      <c r="ABX5" s="156"/>
      <c r="ABY5" s="156"/>
      <c r="ABZ5" s="156"/>
      <c r="ACA5" s="156"/>
      <c r="ACB5" s="156"/>
      <c r="ACC5" s="156"/>
      <c r="ACD5" s="156"/>
      <c r="ACE5" s="156"/>
      <c r="ACF5" s="156"/>
      <c r="ACG5" s="156"/>
      <c r="ACH5" s="156"/>
      <c r="ACI5" s="156"/>
      <c r="ACJ5" s="156"/>
      <c r="ACK5" s="156"/>
      <c r="ACL5" s="156"/>
      <c r="ACM5" s="156"/>
      <c r="ACN5" s="156"/>
      <c r="ACO5" s="156"/>
      <c r="ACP5" s="156"/>
      <c r="ACQ5" s="156"/>
      <c r="ACR5" s="156"/>
      <c r="ACS5" s="156"/>
      <c r="ACT5" s="156"/>
      <c r="ACU5" s="156"/>
      <c r="ACV5" s="156"/>
      <c r="ACW5" s="156"/>
      <c r="ACX5" s="156"/>
      <c r="ACY5" s="156"/>
      <c r="ACZ5" s="156"/>
      <c r="ADA5" s="156"/>
      <c r="ADB5" s="156"/>
      <c r="ADC5" s="156"/>
      <c r="ADD5" s="156"/>
      <c r="ADE5" s="156"/>
      <c r="ADF5" s="156"/>
      <c r="ADG5" s="156"/>
      <c r="ADH5" s="156"/>
      <c r="ADI5" s="156"/>
      <c r="ADJ5" s="156"/>
      <c r="ADK5" s="156"/>
      <c r="ADL5" s="156"/>
      <c r="ADM5" s="156"/>
      <c r="ADN5" s="156"/>
      <c r="ADO5" s="156"/>
      <c r="ADP5" s="156"/>
      <c r="ADQ5" s="156"/>
      <c r="ADR5" s="156"/>
      <c r="ADS5" s="156"/>
      <c r="ADT5" s="156"/>
      <c r="ADU5" s="156"/>
      <c r="ADV5" s="156"/>
      <c r="ADW5" s="156"/>
      <c r="ADX5" s="156"/>
      <c r="ADY5" s="156"/>
      <c r="ADZ5" s="156"/>
      <c r="AEA5" s="156"/>
      <c r="AEB5" s="156"/>
      <c r="AEC5" s="156"/>
      <c r="AED5" s="156"/>
      <c r="AEE5" s="156"/>
      <c r="AEF5" s="156"/>
      <c r="AEG5" s="156"/>
      <c r="AEH5" s="156"/>
      <c r="AEI5" s="156"/>
      <c r="AEJ5" s="156"/>
      <c r="AEK5" s="156"/>
      <c r="AEL5" s="156"/>
      <c r="AEM5" s="156"/>
      <c r="AEN5" s="156"/>
      <c r="AEO5" s="156"/>
      <c r="AEP5" s="156"/>
      <c r="AEQ5" s="156"/>
      <c r="AER5" s="156"/>
      <c r="AES5" s="156"/>
      <c r="AET5" s="156"/>
      <c r="AEU5" s="156"/>
      <c r="AEV5" s="156"/>
      <c r="AEW5" s="156"/>
      <c r="AEX5" s="156"/>
      <c r="AEY5" s="156"/>
      <c r="AEZ5" s="156"/>
      <c r="AFA5" s="156"/>
      <c r="AFB5" s="156"/>
      <c r="AFC5" s="156"/>
      <c r="AFD5" s="156"/>
      <c r="AFE5" s="156"/>
      <c r="AFF5" s="156"/>
      <c r="AFG5" s="156"/>
      <c r="AFH5" s="156"/>
      <c r="AFI5" s="156"/>
      <c r="AFJ5" s="156"/>
      <c r="AFK5" s="156"/>
      <c r="AFL5" s="156"/>
      <c r="AFM5" s="156"/>
      <c r="AFN5" s="156"/>
      <c r="AFO5" s="156"/>
      <c r="AFP5" s="156"/>
      <c r="AFQ5" s="156"/>
      <c r="AFR5" s="156"/>
      <c r="AFS5" s="156"/>
      <c r="AFT5" s="156"/>
      <c r="AFU5" s="156"/>
      <c r="AFV5" s="156"/>
      <c r="AFW5" s="156"/>
      <c r="AFX5" s="156"/>
      <c r="AFY5" s="156"/>
      <c r="AFZ5" s="156"/>
      <c r="AGA5" s="156"/>
      <c r="AGB5" s="156"/>
      <c r="AGC5" s="156"/>
      <c r="AGD5" s="156"/>
      <c r="AGE5" s="156"/>
      <c r="AGF5" s="156"/>
      <c r="AGG5" s="156"/>
      <c r="AGH5" s="156"/>
      <c r="AGI5" s="156"/>
      <c r="AGJ5" s="156"/>
      <c r="AGK5" s="156"/>
      <c r="AGL5" s="156"/>
      <c r="AGM5" s="156"/>
      <c r="AGN5" s="156"/>
      <c r="AGO5" s="156"/>
      <c r="AGP5" s="156"/>
      <c r="AGQ5" s="156"/>
      <c r="AGR5" s="156"/>
      <c r="AGS5" s="156"/>
      <c r="AGT5" s="156"/>
      <c r="AGU5" s="156"/>
      <c r="AGV5" s="156"/>
      <c r="AGW5" s="156"/>
      <c r="AGX5" s="156"/>
      <c r="AGY5" s="156"/>
      <c r="AGZ5" s="156"/>
      <c r="AHA5" s="156"/>
      <c r="AHB5" s="156"/>
      <c r="AHC5" s="156"/>
      <c r="AHD5" s="156"/>
      <c r="AHE5" s="156"/>
      <c r="AHF5" s="156"/>
      <c r="AHG5" s="156"/>
      <c r="AHH5" s="156"/>
      <c r="AHI5" s="156"/>
      <c r="AHJ5" s="156"/>
      <c r="AHK5" s="156"/>
      <c r="AHL5" s="156"/>
      <c r="AHM5" s="156"/>
      <c r="AHN5" s="156"/>
      <c r="AHO5" s="156"/>
      <c r="AHP5" s="156"/>
      <c r="AHQ5" s="156"/>
      <c r="AHR5" s="156"/>
      <c r="AHS5" s="156"/>
      <c r="AHT5" s="156"/>
      <c r="AHU5" s="156"/>
      <c r="AHV5" s="156"/>
      <c r="AHW5" s="156"/>
      <c r="AHX5" s="156"/>
      <c r="AHY5" s="156"/>
      <c r="AHZ5" s="156"/>
      <c r="AIA5" s="156"/>
      <c r="AIB5" s="156"/>
      <c r="AIC5" s="156"/>
      <c r="AID5" s="156"/>
      <c r="AIE5" s="156"/>
      <c r="AIF5" s="156"/>
      <c r="AIG5" s="156"/>
      <c r="AIH5" s="156"/>
      <c r="AII5" s="156"/>
      <c r="AIJ5" s="156"/>
      <c r="AIK5" s="156"/>
      <c r="AIL5" s="156"/>
      <c r="AIM5" s="156"/>
      <c r="AIN5" s="156"/>
      <c r="AIO5" s="156"/>
      <c r="AIP5" s="156"/>
      <c r="AIQ5" s="156"/>
      <c r="AIR5" s="156"/>
      <c r="AIS5" s="156"/>
      <c r="AIT5" s="156"/>
      <c r="AIU5" s="156"/>
      <c r="AIV5" s="156"/>
      <c r="AIW5" s="156"/>
      <c r="AIX5" s="156"/>
      <c r="AIY5" s="156"/>
      <c r="AIZ5" s="156"/>
      <c r="AJA5" s="156"/>
      <c r="AJB5" s="156"/>
      <c r="AJC5" s="156"/>
      <c r="AJD5" s="156"/>
      <c r="AJE5" s="156"/>
      <c r="AJF5" s="156"/>
      <c r="AJG5" s="156"/>
      <c r="AJH5" s="156"/>
      <c r="AJI5" s="156"/>
      <c r="AJJ5" s="156"/>
      <c r="AJK5" s="156"/>
      <c r="AJL5" s="156"/>
      <c r="AJM5" s="156"/>
      <c r="AJN5" s="156"/>
      <c r="AJO5" s="156"/>
      <c r="AJP5" s="156"/>
      <c r="AJQ5" s="156"/>
      <c r="AJR5" s="156"/>
      <c r="AJS5" s="156"/>
      <c r="AJT5" s="156"/>
      <c r="AJU5" s="156"/>
      <c r="AJV5" s="156"/>
      <c r="AJW5" s="156"/>
      <c r="AJX5" s="156"/>
      <c r="AJY5" s="156"/>
      <c r="AJZ5" s="156"/>
      <c r="AKA5" s="156"/>
      <c r="AKB5" s="156"/>
      <c r="AKC5" s="156"/>
      <c r="AKD5" s="156"/>
      <c r="AKE5" s="156"/>
      <c r="AKF5" s="156"/>
      <c r="AKG5" s="156"/>
      <c r="AKH5" s="156"/>
      <c r="AKI5" s="156"/>
      <c r="AKJ5" s="156"/>
      <c r="AKK5" s="156"/>
      <c r="AKL5" s="156"/>
      <c r="AKM5" s="156"/>
      <c r="AKN5" s="156"/>
      <c r="AKO5" s="156"/>
      <c r="AKP5" s="156"/>
      <c r="AKQ5" s="156"/>
      <c r="AKR5" s="156"/>
      <c r="AKS5" s="156"/>
      <c r="AKT5" s="156"/>
      <c r="AKU5" s="156"/>
      <c r="AKV5" s="156"/>
      <c r="AKW5" s="156"/>
      <c r="AKX5" s="156"/>
      <c r="AKY5" s="156"/>
      <c r="AKZ5" s="156"/>
      <c r="ALA5" s="156"/>
      <c r="ALB5" s="156"/>
      <c r="ALC5" s="156"/>
      <c r="ALD5" s="156"/>
      <c r="ALE5" s="156"/>
      <c r="ALF5" s="156"/>
      <c r="ALG5" s="156"/>
      <c r="ALH5" s="156"/>
      <c r="ALI5" s="156"/>
      <c r="ALJ5" s="156"/>
      <c r="ALK5" s="156"/>
      <c r="ALL5" s="156"/>
      <c r="ALM5" s="156"/>
      <c r="ALN5" s="156"/>
      <c r="ALO5" s="156"/>
      <c r="ALP5" s="156"/>
      <c r="ALQ5" s="156"/>
      <c r="ALR5" s="156"/>
      <c r="ALS5" s="156"/>
      <c r="ALT5" s="156"/>
      <c r="ALU5" s="156"/>
      <c r="ALV5" s="156"/>
      <c r="ALW5" s="156"/>
      <c r="ALX5" s="156"/>
      <c r="ALY5" s="156"/>
      <c r="ALZ5" s="156"/>
      <c r="AMA5" s="156"/>
      <c r="AMB5" s="156"/>
      <c r="AMC5" s="156"/>
      <c r="AMD5" s="156"/>
      <c r="AME5" s="156"/>
      <c r="AMF5" s="156"/>
      <c r="AMG5" s="156"/>
      <c r="AMH5" s="156"/>
      <c r="AMI5" s="156"/>
    </row>
    <row r="6" spans="1:1023" s="158" customFormat="1">
      <c r="A6" s="164" t="s">
        <v>219</v>
      </c>
      <c r="B6" s="165">
        <v>1</v>
      </c>
      <c r="C6" s="154"/>
      <c r="D6" s="154"/>
      <c r="E6" s="154"/>
      <c r="F6" s="162"/>
      <c r="G6" s="162"/>
      <c r="H6" s="163"/>
      <c r="I6" s="163"/>
      <c r="J6" s="163"/>
      <c r="K6" s="163"/>
      <c r="L6" s="163"/>
      <c r="M6" s="163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  <c r="IK6" s="156"/>
      <c r="IL6" s="156"/>
      <c r="IM6" s="156"/>
      <c r="IN6" s="156"/>
      <c r="IO6" s="156"/>
      <c r="IP6" s="156"/>
      <c r="IQ6" s="156"/>
      <c r="IR6" s="156"/>
      <c r="IS6" s="156"/>
      <c r="IT6" s="156"/>
      <c r="IU6" s="156"/>
      <c r="IV6" s="156"/>
      <c r="IW6" s="156"/>
      <c r="IX6" s="156"/>
      <c r="IY6" s="156"/>
      <c r="IZ6" s="156"/>
      <c r="JA6" s="156"/>
      <c r="JB6" s="156"/>
      <c r="JC6" s="156"/>
      <c r="JD6" s="156"/>
      <c r="JE6" s="156"/>
      <c r="JF6" s="156"/>
      <c r="JG6" s="156"/>
      <c r="JH6" s="156"/>
      <c r="JI6" s="156"/>
      <c r="JJ6" s="156"/>
      <c r="JK6" s="156"/>
      <c r="JL6" s="156"/>
      <c r="JM6" s="156"/>
      <c r="JN6" s="156"/>
      <c r="JO6" s="156"/>
      <c r="JP6" s="156"/>
      <c r="JQ6" s="156"/>
      <c r="JR6" s="156"/>
      <c r="JS6" s="156"/>
      <c r="JT6" s="156"/>
      <c r="JU6" s="156"/>
      <c r="JV6" s="156"/>
      <c r="JW6" s="156"/>
      <c r="JX6" s="156"/>
      <c r="JY6" s="156"/>
      <c r="JZ6" s="156"/>
      <c r="KA6" s="156"/>
      <c r="KB6" s="156"/>
      <c r="KC6" s="156"/>
      <c r="KD6" s="156"/>
      <c r="KE6" s="156"/>
      <c r="KF6" s="156"/>
      <c r="KG6" s="156"/>
      <c r="KH6" s="156"/>
      <c r="KI6" s="156"/>
      <c r="KJ6" s="156"/>
      <c r="KK6" s="156"/>
      <c r="KL6" s="156"/>
      <c r="KM6" s="156"/>
      <c r="KN6" s="156"/>
      <c r="KO6" s="156"/>
      <c r="KP6" s="156"/>
      <c r="KQ6" s="156"/>
      <c r="KR6" s="156"/>
      <c r="KS6" s="156"/>
      <c r="KT6" s="156"/>
      <c r="KU6" s="156"/>
      <c r="KV6" s="156"/>
      <c r="KW6" s="156"/>
      <c r="KX6" s="156"/>
      <c r="KY6" s="156"/>
      <c r="KZ6" s="156"/>
      <c r="LA6" s="156"/>
      <c r="LB6" s="156"/>
      <c r="LC6" s="156"/>
      <c r="LD6" s="156"/>
      <c r="LE6" s="156"/>
      <c r="LF6" s="156"/>
      <c r="LG6" s="156"/>
      <c r="LH6" s="156"/>
      <c r="LI6" s="156"/>
      <c r="LJ6" s="156"/>
      <c r="LK6" s="156"/>
      <c r="LL6" s="156"/>
      <c r="LM6" s="156"/>
      <c r="LN6" s="156"/>
      <c r="LO6" s="156"/>
      <c r="LP6" s="156"/>
      <c r="LQ6" s="156"/>
      <c r="LR6" s="156"/>
      <c r="LS6" s="156"/>
      <c r="LT6" s="156"/>
      <c r="LU6" s="156"/>
      <c r="LV6" s="156"/>
      <c r="LW6" s="156"/>
      <c r="LX6" s="156"/>
      <c r="LY6" s="156"/>
      <c r="LZ6" s="156"/>
      <c r="MA6" s="156"/>
      <c r="MB6" s="156"/>
      <c r="MC6" s="156"/>
      <c r="MD6" s="156"/>
      <c r="ME6" s="156"/>
      <c r="MF6" s="156"/>
      <c r="MG6" s="156"/>
      <c r="MH6" s="156"/>
      <c r="MI6" s="156"/>
      <c r="MJ6" s="156"/>
      <c r="MK6" s="156"/>
      <c r="ML6" s="156"/>
      <c r="MM6" s="156"/>
      <c r="MN6" s="156"/>
      <c r="MO6" s="156"/>
      <c r="MP6" s="156"/>
      <c r="MQ6" s="156"/>
      <c r="MR6" s="156"/>
      <c r="MS6" s="156"/>
      <c r="MT6" s="156"/>
      <c r="MU6" s="156"/>
      <c r="MV6" s="156"/>
      <c r="MW6" s="156"/>
      <c r="MX6" s="156"/>
      <c r="MY6" s="156"/>
      <c r="MZ6" s="156"/>
      <c r="NA6" s="156"/>
      <c r="NB6" s="156"/>
      <c r="NC6" s="156"/>
      <c r="ND6" s="156"/>
      <c r="NE6" s="156"/>
      <c r="NF6" s="156"/>
      <c r="NG6" s="156"/>
      <c r="NH6" s="156"/>
      <c r="NI6" s="156"/>
      <c r="NJ6" s="156"/>
      <c r="NK6" s="156"/>
      <c r="NL6" s="156"/>
      <c r="NM6" s="156"/>
      <c r="NN6" s="156"/>
      <c r="NO6" s="156"/>
      <c r="NP6" s="156"/>
      <c r="NQ6" s="156"/>
      <c r="NR6" s="156"/>
      <c r="NS6" s="156"/>
      <c r="NT6" s="156"/>
      <c r="NU6" s="156"/>
      <c r="NV6" s="156"/>
      <c r="NW6" s="156"/>
      <c r="NX6" s="156"/>
      <c r="NY6" s="156"/>
      <c r="NZ6" s="156"/>
      <c r="OA6" s="156"/>
      <c r="OB6" s="156"/>
      <c r="OC6" s="156"/>
      <c r="OD6" s="156"/>
      <c r="OE6" s="156"/>
      <c r="OF6" s="156"/>
      <c r="OG6" s="156"/>
      <c r="OH6" s="156"/>
      <c r="OI6" s="156"/>
      <c r="OJ6" s="156"/>
      <c r="OK6" s="156"/>
      <c r="OL6" s="156"/>
      <c r="OM6" s="156"/>
      <c r="ON6" s="156"/>
      <c r="OO6" s="156"/>
      <c r="OP6" s="156"/>
      <c r="OQ6" s="156"/>
      <c r="OR6" s="156"/>
      <c r="OS6" s="156"/>
      <c r="OT6" s="156"/>
      <c r="OU6" s="156"/>
      <c r="OV6" s="156"/>
      <c r="OW6" s="156"/>
      <c r="OX6" s="156"/>
      <c r="OY6" s="156"/>
      <c r="OZ6" s="156"/>
      <c r="PA6" s="156"/>
      <c r="PB6" s="156"/>
      <c r="PC6" s="156"/>
      <c r="PD6" s="156"/>
      <c r="PE6" s="156"/>
      <c r="PF6" s="156"/>
      <c r="PG6" s="156"/>
      <c r="PH6" s="156"/>
      <c r="PI6" s="156"/>
      <c r="PJ6" s="156"/>
      <c r="PK6" s="156"/>
      <c r="PL6" s="156"/>
      <c r="PM6" s="156"/>
      <c r="PN6" s="156"/>
      <c r="PO6" s="156"/>
      <c r="PP6" s="156"/>
      <c r="PQ6" s="156"/>
      <c r="PR6" s="156"/>
      <c r="PS6" s="156"/>
      <c r="PT6" s="156"/>
      <c r="PU6" s="156"/>
      <c r="PV6" s="156"/>
      <c r="PW6" s="156"/>
      <c r="PX6" s="156"/>
      <c r="PY6" s="156"/>
      <c r="PZ6" s="156"/>
      <c r="QA6" s="156"/>
      <c r="QB6" s="156"/>
      <c r="QC6" s="156"/>
      <c r="QD6" s="156"/>
      <c r="QE6" s="156"/>
      <c r="QF6" s="156"/>
      <c r="QG6" s="156"/>
      <c r="QH6" s="156"/>
      <c r="QI6" s="156"/>
      <c r="QJ6" s="156"/>
      <c r="QK6" s="156"/>
      <c r="QL6" s="156"/>
      <c r="QM6" s="156"/>
      <c r="QN6" s="156"/>
      <c r="QO6" s="156"/>
      <c r="QP6" s="156"/>
      <c r="QQ6" s="156"/>
      <c r="QR6" s="156"/>
      <c r="QS6" s="156"/>
      <c r="QT6" s="156"/>
      <c r="QU6" s="156"/>
      <c r="QV6" s="156"/>
      <c r="QW6" s="156"/>
      <c r="QX6" s="156"/>
      <c r="QY6" s="156"/>
      <c r="QZ6" s="156"/>
      <c r="RA6" s="156"/>
      <c r="RB6" s="156"/>
      <c r="RC6" s="156"/>
      <c r="RD6" s="156"/>
      <c r="RE6" s="156"/>
      <c r="RF6" s="156"/>
      <c r="RG6" s="156"/>
      <c r="RH6" s="156"/>
      <c r="RI6" s="156"/>
      <c r="RJ6" s="156"/>
      <c r="RK6" s="156"/>
      <c r="RL6" s="156"/>
      <c r="RM6" s="156"/>
      <c r="RN6" s="156"/>
      <c r="RO6" s="156"/>
      <c r="RP6" s="156"/>
      <c r="RQ6" s="156"/>
      <c r="RR6" s="156"/>
      <c r="RS6" s="156"/>
      <c r="RT6" s="156"/>
      <c r="RU6" s="156"/>
      <c r="RV6" s="156"/>
      <c r="RW6" s="156"/>
      <c r="RX6" s="156"/>
      <c r="RY6" s="156"/>
      <c r="RZ6" s="156"/>
      <c r="SA6" s="156"/>
      <c r="SB6" s="156"/>
      <c r="SC6" s="156"/>
      <c r="SD6" s="156"/>
      <c r="SE6" s="156"/>
      <c r="SF6" s="156"/>
      <c r="SG6" s="156"/>
      <c r="SH6" s="156"/>
      <c r="SI6" s="156"/>
      <c r="SJ6" s="156"/>
      <c r="SK6" s="156"/>
      <c r="SL6" s="156"/>
      <c r="SM6" s="156"/>
      <c r="SN6" s="156"/>
      <c r="SO6" s="156"/>
      <c r="SP6" s="156"/>
      <c r="SQ6" s="156"/>
      <c r="SR6" s="156"/>
      <c r="SS6" s="156"/>
      <c r="ST6" s="156"/>
      <c r="SU6" s="156"/>
      <c r="SV6" s="156"/>
      <c r="SW6" s="156"/>
      <c r="SX6" s="156"/>
      <c r="SY6" s="156"/>
      <c r="SZ6" s="156"/>
      <c r="TA6" s="156"/>
      <c r="TB6" s="156"/>
      <c r="TC6" s="156"/>
      <c r="TD6" s="156"/>
      <c r="TE6" s="156"/>
      <c r="TF6" s="156"/>
      <c r="TG6" s="156"/>
      <c r="TH6" s="156"/>
      <c r="TI6" s="156"/>
      <c r="TJ6" s="156"/>
      <c r="TK6" s="156"/>
      <c r="TL6" s="156"/>
      <c r="TM6" s="156"/>
      <c r="TN6" s="156"/>
      <c r="TO6" s="156"/>
      <c r="TP6" s="156"/>
      <c r="TQ6" s="156"/>
      <c r="TR6" s="156"/>
      <c r="TS6" s="156"/>
      <c r="TT6" s="156"/>
      <c r="TU6" s="156"/>
      <c r="TV6" s="156"/>
      <c r="TW6" s="156"/>
      <c r="TX6" s="156"/>
      <c r="TY6" s="156"/>
      <c r="TZ6" s="156"/>
      <c r="UA6" s="156"/>
      <c r="UB6" s="156"/>
      <c r="UC6" s="156"/>
      <c r="UD6" s="156"/>
      <c r="UE6" s="156"/>
      <c r="UF6" s="156"/>
      <c r="UG6" s="156"/>
      <c r="UH6" s="156"/>
      <c r="UI6" s="156"/>
      <c r="UJ6" s="156"/>
      <c r="UK6" s="156"/>
      <c r="UL6" s="156"/>
      <c r="UM6" s="156"/>
      <c r="UN6" s="156"/>
      <c r="UO6" s="156"/>
      <c r="UP6" s="156"/>
      <c r="UQ6" s="156"/>
      <c r="UR6" s="156"/>
      <c r="US6" s="156"/>
      <c r="UT6" s="156"/>
      <c r="UU6" s="156"/>
      <c r="UV6" s="156"/>
      <c r="UW6" s="156"/>
      <c r="UX6" s="156"/>
      <c r="UY6" s="156"/>
      <c r="UZ6" s="156"/>
      <c r="VA6" s="156"/>
      <c r="VB6" s="156"/>
      <c r="VC6" s="156"/>
      <c r="VD6" s="156"/>
      <c r="VE6" s="156"/>
      <c r="VF6" s="156"/>
      <c r="VG6" s="156"/>
      <c r="VH6" s="156"/>
      <c r="VI6" s="156"/>
      <c r="VJ6" s="156"/>
      <c r="VK6" s="156"/>
      <c r="VL6" s="156"/>
      <c r="VM6" s="156"/>
      <c r="VN6" s="156"/>
      <c r="VO6" s="156"/>
      <c r="VP6" s="156"/>
      <c r="VQ6" s="156"/>
      <c r="VR6" s="156"/>
      <c r="VS6" s="156"/>
      <c r="VT6" s="156"/>
      <c r="VU6" s="156"/>
      <c r="VV6" s="156"/>
      <c r="VW6" s="156"/>
      <c r="VX6" s="156"/>
      <c r="VY6" s="156"/>
      <c r="VZ6" s="156"/>
      <c r="WA6" s="156"/>
      <c r="WB6" s="156"/>
      <c r="WC6" s="156"/>
      <c r="WD6" s="156"/>
      <c r="WE6" s="156"/>
      <c r="WF6" s="156"/>
      <c r="WG6" s="156"/>
      <c r="WH6" s="156"/>
      <c r="WI6" s="156"/>
      <c r="WJ6" s="156"/>
      <c r="WK6" s="156"/>
      <c r="WL6" s="156"/>
      <c r="WM6" s="156"/>
      <c r="WN6" s="156"/>
      <c r="WO6" s="156"/>
      <c r="WP6" s="156"/>
      <c r="WQ6" s="156"/>
      <c r="WR6" s="156"/>
      <c r="WS6" s="156"/>
      <c r="WT6" s="156"/>
      <c r="WU6" s="156"/>
      <c r="WV6" s="156"/>
      <c r="WW6" s="156"/>
      <c r="WX6" s="156"/>
      <c r="WY6" s="156"/>
      <c r="WZ6" s="156"/>
      <c r="XA6" s="156"/>
      <c r="XB6" s="156"/>
      <c r="XC6" s="156"/>
      <c r="XD6" s="156"/>
      <c r="XE6" s="156"/>
      <c r="XF6" s="156"/>
      <c r="XG6" s="156"/>
      <c r="XH6" s="156"/>
      <c r="XI6" s="156"/>
      <c r="XJ6" s="156"/>
      <c r="XK6" s="156"/>
      <c r="XL6" s="156"/>
      <c r="XM6" s="156"/>
      <c r="XN6" s="156"/>
      <c r="XO6" s="156"/>
      <c r="XP6" s="156"/>
      <c r="XQ6" s="156"/>
      <c r="XR6" s="156"/>
      <c r="XS6" s="156"/>
      <c r="XT6" s="156"/>
      <c r="XU6" s="156"/>
      <c r="XV6" s="156"/>
      <c r="XW6" s="156"/>
      <c r="XX6" s="156"/>
      <c r="XY6" s="156"/>
      <c r="XZ6" s="156"/>
      <c r="YA6" s="156"/>
      <c r="YB6" s="156"/>
      <c r="YC6" s="156"/>
      <c r="YD6" s="156"/>
      <c r="YE6" s="156"/>
      <c r="YF6" s="156"/>
      <c r="YG6" s="156"/>
      <c r="YH6" s="156"/>
      <c r="YI6" s="156"/>
      <c r="YJ6" s="156"/>
      <c r="YK6" s="156"/>
      <c r="YL6" s="156"/>
      <c r="YM6" s="156"/>
      <c r="YN6" s="156"/>
      <c r="YO6" s="156"/>
      <c r="YP6" s="156"/>
      <c r="YQ6" s="156"/>
      <c r="YR6" s="156"/>
      <c r="YS6" s="156"/>
      <c r="YT6" s="156"/>
      <c r="YU6" s="156"/>
      <c r="YV6" s="156"/>
      <c r="YW6" s="156"/>
      <c r="YX6" s="156"/>
      <c r="YY6" s="156"/>
      <c r="YZ6" s="156"/>
      <c r="ZA6" s="156"/>
      <c r="ZB6" s="156"/>
      <c r="ZC6" s="156"/>
      <c r="ZD6" s="156"/>
      <c r="ZE6" s="156"/>
      <c r="ZF6" s="156"/>
      <c r="ZG6" s="156"/>
      <c r="ZH6" s="156"/>
      <c r="ZI6" s="156"/>
      <c r="ZJ6" s="156"/>
      <c r="ZK6" s="156"/>
      <c r="ZL6" s="156"/>
      <c r="ZM6" s="156"/>
      <c r="ZN6" s="156"/>
      <c r="ZO6" s="156"/>
      <c r="ZP6" s="156"/>
      <c r="ZQ6" s="156"/>
      <c r="ZR6" s="156"/>
      <c r="ZS6" s="156"/>
      <c r="ZT6" s="156"/>
      <c r="ZU6" s="156"/>
      <c r="ZV6" s="156"/>
      <c r="ZW6" s="156"/>
      <c r="ZX6" s="156"/>
      <c r="ZY6" s="156"/>
      <c r="ZZ6" s="156"/>
      <c r="AAA6" s="156"/>
      <c r="AAB6" s="156"/>
      <c r="AAC6" s="156"/>
      <c r="AAD6" s="156"/>
      <c r="AAE6" s="156"/>
      <c r="AAF6" s="156"/>
      <c r="AAG6" s="156"/>
      <c r="AAH6" s="156"/>
      <c r="AAI6" s="156"/>
      <c r="AAJ6" s="156"/>
      <c r="AAK6" s="156"/>
      <c r="AAL6" s="156"/>
      <c r="AAM6" s="156"/>
      <c r="AAN6" s="156"/>
      <c r="AAO6" s="156"/>
      <c r="AAP6" s="156"/>
      <c r="AAQ6" s="156"/>
      <c r="AAR6" s="156"/>
      <c r="AAS6" s="156"/>
      <c r="AAT6" s="156"/>
      <c r="AAU6" s="156"/>
      <c r="AAV6" s="156"/>
      <c r="AAW6" s="156"/>
      <c r="AAX6" s="156"/>
      <c r="AAY6" s="156"/>
      <c r="AAZ6" s="156"/>
      <c r="ABA6" s="156"/>
      <c r="ABB6" s="156"/>
      <c r="ABC6" s="156"/>
      <c r="ABD6" s="156"/>
      <c r="ABE6" s="156"/>
      <c r="ABF6" s="156"/>
      <c r="ABG6" s="156"/>
      <c r="ABH6" s="156"/>
      <c r="ABI6" s="156"/>
      <c r="ABJ6" s="156"/>
      <c r="ABK6" s="156"/>
      <c r="ABL6" s="156"/>
      <c r="ABM6" s="156"/>
      <c r="ABN6" s="156"/>
      <c r="ABO6" s="156"/>
      <c r="ABP6" s="156"/>
      <c r="ABQ6" s="156"/>
      <c r="ABR6" s="156"/>
      <c r="ABS6" s="156"/>
      <c r="ABT6" s="156"/>
      <c r="ABU6" s="156"/>
      <c r="ABV6" s="156"/>
      <c r="ABW6" s="156"/>
      <c r="ABX6" s="156"/>
      <c r="ABY6" s="156"/>
      <c r="ABZ6" s="156"/>
      <c r="ACA6" s="156"/>
      <c r="ACB6" s="156"/>
      <c r="ACC6" s="156"/>
      <c r="ACD6" s="156"/>
      <c r="ACE6" s="156"/>
      <c r="ACF6" s="156"/>
      <c r="ACG6" s="156"/>
      <c r="ACH6" s="156"/>
      <c r="ACI6" s="156"/>
      <c r="ACJ6" s="156"/>
      <c r="ACK6" s="156"/>
      <c r="ACL6" s="156"/>
      <c r="ACM6" s="156"/>
      <c r="ACN6" s="156"/>
      <c r="ACO6" s="156"/>
      <c r="ACP6" s="156"/>
      <c r="ACQ6" s="156"/>
      <c r="ACR6" s="156"/>
      <c r="ACS6" s="156"/>
      <c r="ACT6" s="156"/>
      <c r="ACU6" s="156"/>
      <c r="ACV6" s="156"/>
      <c r="ACW6" s="156"/>
      <c r="ACX6" s="156"/>
      <c r="ACY6" s="156"/>
      <c r="ACZ6" s="156"/>
      <c r="ADA6" s="156"/>
      <c r="ADB6" s="156"/>
      <c r="ADC6" s="156"/>
      <c r="ADD6" s="156"/>
      <c r="ADE6" s="156"/>
      <c r="ADF6" s="156"/>
      <c r="ADG6" s="156"/>
      <c r="ADH6" s="156"/>
      <c r="ADI6" s="156"/>
      <c r="ADJ6" s="156"/>
      <c r="ADK6" s="156"/>
      <c r="ADL6" s="156"/>
      <c r="ADM6" s="156"/>
      <c r="ADN6" s="156"/>
      <c r="ADO6" s="156"/>
      <c r="ADP6" s="156"/>
      <c r="ADQ6" s="156"/>
      <c r="ADR6" s="156"/>
      <c r="ADS6" s="156"/>
      <c r="ADT6" s="156"/>
      <c r="ADU6" s="156"/>
      <c r="ADV6" s="156"/>
      <c r="ADW6" s="156"/>
      <c r="ADX6" s="156"/>
      <c r="ADY6" s="156"/>
      <c r="ADZ6" s="156"/>
      <c r="AEA6" s="156"/>
      <c r="AEB6" s="156"/>
      <c r="AEC6" s="156"/>
      <c r="AED6" s="156"/>
      <c r="AEE6" s="156"/>
      <c r="AEF6" s="156"/>
      <c r="AEG6" s="156"/>
      <c r="AEH6" s="156"/>
      <c r="AEI6" s="156"/>
      <c r="AEJ6" s="156"/>
      <c r="AEK6" s="156"/>
      <c r="AEL6" s="156"/>
      <c r="AEM6" s="156"/>
      <c r="AEN6" s="156"/>
      <c r="AEO6" s="156"/>
      <c r="AEP6" s="156"/>
      <c r="AEQ6" s="156"/>
      <c r="AER6" s="156"/>
      <c r="AES6" s="156"/>
      <c r="AET6" s="156"/>
      <c r="AEU6" s="156"/>
      <c r="AEV6" s="156"/>
      <c r="AEW6" s="156"/>
      <c r="AEX6" s="156"/>
      <c r="AEY6" s="156"/>
      <c r="AEZ6" s="156"/>
      <c r="AFA6" s="156"/>
      <c r="AFB6" s="156"/>
      <c r="AFC6" s="156"/>
      <c r="AFD6" s="156"/>
      <c r="AFE6" s="156"/>
      <c r="AFF6" s="156"/>
      <c r="AFG6" s="156"/>
      <c r="AFH6" s="156"/>
      <c r="AFI6" s="156"/>
      <c r="AFJ6" s="156"/>
      <c r="AFK6" s="156"/>
      <c r="AFL6" s="156"/>
      <c r="AFM6" s="156"/>
      <c r="AFN6" s="156"/>
      <c r="AFO6" s="156"/>
      <c r="AFP6" s="156"/>
      <c r="AFQ6" s="156"/>
      <c r="AFR6" s="156"/>
      <c r="AFS6" s="156"/>
      <c r="AFT6" s="156"/>
      <c r="AFU6" s="156"/>
      <c r="AFV6" s="156"/>
      <c r="AFW6" s="156"/>
      <c r="AFX6" s="156"/>
      <c r="AFY6" s="156"/>
      <c r="AFZ6" s="156"/>
      <c r="AGA6" s="156"/>
      <c r="AGB6" s="156"/>
      <c r="AGC6" s="156"/>
      <c r="AGD6" s="156"/>
      <c r="AGE6" s="156"/>
      <c r="AGF6" s="156"/>
      <c r="AGG6" s="156"/>
      <c r="AGH6" s="156"/>
      <c r="AGI6" s="156"/>
      <c r="AGJ6" s="156"/>
      <c r="AGK6" s="156"/>
      <c r="AGL6" s="156"/>
      <c r="AGM6" s="156"/>
      <c r="AGN6" s="156"/>
      <c r="AGO6" s="156"/>
      <c r="AGP6" s="156"/>
      <c r="AGQ6" s="156"/>
      <c r="AGR6" s="156"/>
      <c r="AGS6" s="156"/>
      <c r="AGT6" s="156"/>
      <c r="AGU6" s="156"/>
      <c r="AGV6" s="156"/>
      <c r="AGW6" s="156"/>
      <c r="AGX6" s="156"/>
      <c r="AGY6" s="156"/>
      <c r="AGZ6" s="156"/>
      <c r="AHA6" s="156"/>
      <c r="AHB6" s="156"/>
      <c r="AHC6" s="156"/>
      <c r="AHD6" s="156"/>
      <c r="AHE6" s="156"/>
      <c r="AHF6" s="156"/>
      <c r="AHG6" s="156"/>
      <c r="AHH6" s="156"/>
      <c r="AHI6" s="156"/>
      <c r="AHJ6" s="156"/>
      <c r="AHK6" s="156"/>
      <c r="AHL6" s="156"/>
      <c r="AHM6" s="156"/>
      <c r="AHN6" s="156"/>
      <c r="AHO6" s="156"/>
      <c r="AHP6" s="156"/>
      <c r="AHQ6" s="156"/>
      <c r="AHR6" s="156"/>
      <c r="AHS6" s="156"/>
      <c r="AHT6" s="156"/>
      <c r="AHU6" s="156"/>
      <c r="AHV6" s="156"/>
      <c r="AHW6" s="156"/>
      <c r="AHX6" s="156"/>
      <c r="AHY6" s="156"/>
      <c r="AHZ6" s="156"/>
      <c r="AIA6" s="156"/>
      <c r="AIB6" s="156"/>
      <c r="AIC6" s="156"/>
      <c r="AID6" s="156"/>
      <c r="AIE6" s="156"/>
      <c r="AIF6" s="156"/>
      <c r="AIG6" s="156"/>
      <c r="AIH6" s="156"/>
      <c r="AII6" s="156"/>
      <c r="AIJ6" s="156"/>
      <c r="AIK6" s="156"/>
      <c r="AIL6" s="156"/>
      <c r="AIM6" s="156"/>
      <c r="AIN6" s="156"/>
      <c r="AIO6" s="156"/>
      <c r="AIP6" s="156"/>
      <c r="AIQ6" s="156"/>
      <c r="AIR6" s="156"/>
      <c r="AIS6" s="156"/>
      <c r="AIT6" s="156"/>
      <c r="AIU6" s="156"/>
      <c r="AIV6" s="156"/>
      <c r="AIW6" s="156"/>
      <c r="AIX6" s="156"/>
      <c r="AIY6" s="156"/>
      <c r="AIZ6" s="156"/>
      <c r="AJA6" s="156"/>
      <c r="AJB6" s="156"/>
      <c r="AJC6" s="156"/>
      <c r="AJD6" s="156"/>
      <c r="AJE6" s="156"/>
      <c r="AJF6" s="156"/>
      <c r="AJG6" s="156"/>
      <c r="AJH6" s="156"/>
      <c r="AJI6" s="156"/>
      <c r="AJJ6" s="156"/>
      <c r="AJK6" s="156"/>
      <c r="AJL6" s="156"/>
      <c r="AJM6" s="156"/>
      <c r="AJN6" s="156"/>
      <c r="AJO6" s="156"/>
      <c r="AJP6" s="156"/>
      <c r="AJQ6" s="156"/>
      <c r="AJR6" s="156"/>
      <c r="AJS6" s="156"/>
      <c r="AJT6" s="156"/>
      <c r="AJU6" s="156"/>
      <c r="AJV6" s="156"/>
      <c r="AJW6" s="156"/>
      <c r="AJX6" s="156"/>
      <c r="AJY6" s="156"/>
      <c r="AJZ6" s="156"/>
      <c r="AKA6" s="156"/>
      <c r="AKB6" s="156"/>
      <c r="AKC6" s="156"/>
      <c r="AKD6" s="156"/>
      <c r="AKE6" s="156"/>
      <c r="AKF6" s="156"/>
      <c r="AKG6" s="156"/>
      <c r="AKH6" s="156"/>
      <c r="AKI6" s="156"/>
      <c r="AKJ6" s="156"/>
      <c r="AKK6" s="156"/>
      <c r="AKL6" s="156"/>
      <c r="AKM6" s="156"/>
      <c r="AKN6" s="156"/>
      <c r="AKO6" s="156"/>
      <c r="AKP6" s="156"/>
      <c r="AKQ6" s="156"/>
      <c r="AKR6" s="156"/>
      <c r="AKS6" s="156"/>
      <c r="AKT6" s="156"/>
      <c r="AKU6" s="156"/>
      <c r="AKV6" s="156"/>
      <c r="AKW6" s="156"/>
      <c r="AKX6" s="156"/>
      <c r="AKY6" s="156"/>
      <c r="AKZ6" s="156"/>
      <c r="ALA6" s="156"/>
      <c r="ALB6" s="156"/>
      <c r="ALC6" s="156"/>
      <c r="ALD6" s="156"/>
      <c r="ALE6" s="156"/>
      <c r="ALF6" s="156"/>
      <c r="ALG6" s="156"/>
      <c r="ALH6" s="156"/>
      <c r="ALI6" s="156"/>
      <c r="ALJ6" s="156"/>
      <c r="ALK6" s="156"/>
      <c r="ALL6" s="156"/>
      <c r="ALM6" s="156"/>
      <c r="ALN6" s="156"/>
      <c r="ALO6" s="156"/>
      <c r="ALP6" s="156"/>
      <c r="ALQ6" s="156"/>
      <c r="ALR6" s="156"/>
      <c r="ALS6" s="156"/>
      <c r="ALT6" s="156"/>
      <c r="ALU6" s="156"/>
      <c r="ALV6" s="156"/>
      <c r="ALW6" s="156"/>
      <c r="ALX6" s="156"/>
      <c r="ALY6" s="156"/>
      <c r="ALZ6" s="156"/>
      <c r="AMA6" s="156"/>
      <c r="AMB6" s="156"/>
      <c r="AMC6" s="156"/>
      <c r="AMD6" s="156"/>
      <c r="AME6" s="156"/>
      <c r="AMF6" s="156"/>
      <c r="AMG6" s="156"/>
      <c r="AMH6" s="156"/>
      <c r="AMI6" s="156"/>
    </row>
    <row r="7" spans="1:1023">
      <c r="A7" s="287" t="s">
        <v>220</v>
      </c>
      <c r="B7" s="289" t="s">
        <v>221</v>
      </c>
      <c r="C7" s="289" t="s">
        <v>222</v>
      </c>
      <c r="D7" s="285" t="s">
        <v>223</v>
      </c>
      <c r="E7" s="285"/>
      <c r="F7" s="285"/>
      <c r="G7" s="289" t="s">
        <v>224</v>
      </c>
      <c r="H7" s="285" t="s">
        <v>225</v>
      </c>
      <c r="I7" s="285"/>
      <c r="J7" s="285"/>
      <c r="K7" s="285"/>
      <c r="L7" s="285" t="s">
        <v>226</v>
      </c>
      <c r="M7" s="285"/>
      <c r="N7" s="285"/>
      <c r="O7" s="285"/>
    </row>
    <row r="8" spans="1:1023">
      <c r="A8" s="288"/>
      <c r="B8" s="290"/>
      <c r="C8" s="291"/>
      <c r="D8" s="167" t="s">
        <v>227</v>
      </c>
      <c r="E8" s="167" t="s">
        <v>228</v>
      </c>
      <c r="F8" s="167" t="s">
        <v>229</v>
      </c>
      <c r="G8" s="291"/>
      <c r="H8" s="167" t="s">
        <v>230</v>
      </c>
      <c r="I8" s="167" t="s">
        <v>231</v>
      </c>
      <c r="J8" s="167" t="s">
        <v>232</v>
      </c>
      <c r="K8" s="167" t="s">
        <v>233</v>
      </c>
      <c r="L8" s="167" t="s">
        <v>234</v>
      </c>
      <c r="M8" s="167" t="s">
        <v>235</v>
      </c>
      <c r="N8" s="167" t="s">
        <v>236</v>
      </c>
      <c r="O8" s="167" t="s">
        <v>237</v>
      </c>
    </row>
    <row r="9" spans="1:1023">
      <c r="A9" s="168">
        <v>1</v>
      </c>
      <c r="B9" s="168">
        <v>2</v>
      </c>
      <c r="C9" s="168">
        <v>3</v>
      </c>
      <c r="D9" s="168">
        <v>4</v>
      </c>
      <c r="E9" s="168">
        <v>5</v>
      </c>
      <c r="F9" s="168">
        <v>6</v>
      </c>
      <c r="G9" s="168">
        <v>7</v>
      </c>
      <c r="H9" s="168">
        <v>8</v>
      </c>
      <c r="I9" s="168">
        <v>9</v>
      </c>
      <c r="J9" s="168">
        <v>10</v>
      </c>
      <c r="K9" s="168">
        <v>11</v>
      </c>
      <c r="L9" s="168">
        <v>12</v>
      </c>
      <c r="M9" s="168">
        <v>13</v>
      </c>
      <c r="N9" s="168">
        <v>14</v>
      </c>
      <c r="O9" s="168">
        <v>15</v>
      </c>
    </row>
    <row r="10" spans="1:1023">
      <c r="A10" s="286" t="s">
        <v>238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</row>
    <row r="11" spans="1:1023" ht="15" customHeight="1">
      <c r="A11" s="169" t="s">
        <v>276</v>
      </c>
      <c r="B11" s="170" t="s">
        <v>582</v>
      </c>
      <c r="C11" s="171">
        <v>120</v>
      </c>
      <c r="D11" s="172">
        <v>17.05</v>
      </c>
      <c r="E11" s="172">
        <v>9.58</v>
      </c>
      <c r="F11" s="172">
        <v>9.56</v>
      </c>
      <c r="G11" s="172">
        <v>197.17000000000002</v>
      </c>
      <c r="H11" s="172">
        <v>0.2</v>
      </c>
      <c r="I11" s="172">
        <v>36.269999999999996</v>
      </c>
      <c r="J11" s="172">
        <v>375.96</v>
      </c>
      <c r="K11" s="172">
        <v>2.04</v>
      </c>
      <c r="L11" s="172">
        <v>67.91</v>
      </c>
      <c r="M11" s="172">
        <v>228.76</v>
      </c>
      <c r="N11" s="172">
        <v>70.16</v>
      </c>
      <c r="O11" s="172">
        <v>9.879999999999999</v>
      </c>
    </row>
    <row r="12" spans="1:1023" ht="15" customHeight="1">
      <c r="A12" s="169" t="s">
        <v>277</v>
      </c>
      <c r="B12" s="173" t="s">
        <v>15</v>
      </c>
      <c r="C12" s="169">
        <v>150</v>
      </c>
      <c r="D12" s="174">
        <v>4.1500000000000004</v>
      </c>
      <c r="E12" s="175">
        <v>2.6</v>
      </c>
      <c r="F12" s="175">
        <v>35.5</v>
      </c>
      <c r="G12" s="174">
        <v>181.96</v>
      </c>
      <c r="H12" s="174">
        <v>7.0000000000000007E-2</v>
      </c>
      <c r="I12" s="176"/>
      <c r="J12" s="176"/>
      <c r="K12" s="174">
        <v>0.24</v>
      </c>
      <c r="L12" s="175">
        <v>11.1</v>
      </c>
      <c r="M12" s="174">
        <v>0.27</v>
      </c>
      <c r="N12" s="174">
        <v>7.0000000000000007E-2</v>
      </c>
      <c r="O12" s="174">
        <v>1.37</v>
      </c>
    </row>
    <row r="13" spans="1:1023" ht="15" customHeight="1">
      <c r="A13" s="169" t="s">
        <v>284</v>
      </c>
      <c r="B13" s="173" t="s">
        <v>239</v>
      </c>
      <c r="C13" s="169">
        <v>200</v>
      </c>
      <c r="D13" s="174">
        <v>0.32</v>
      </c>
      <c r="E13" s="174">
        <v>0.56000000000000005</v>
      </c>
      <c r="F13" s="174">
        <v>11.62</v>
      </c>
      <c r="G13" s="174">
        <v>53.61</v>
      </c>
      <c r="H13" s="176"/>
      <c r="I13" s="175">
        <v>20.100000000000001</v>
      </c>
      <c r="J13" s="175">
        <v>25.5</v>
      </c>
      <c r="K13" s="175">
        <v>0.5</v>
      </c>
      <c r="L13" s="174">
        <v>7.48</v>
      </c>
      <c r="M13" s="174">
        <v>9.14</v>
      </c>
      <c r="N13" s="175">
        <v>7.4</v>
      </c>
      <c r="O13" s="174">
        <v>0.99</v>
      </c>
    </row>
    <row r="14" spans="1:1023" ht="15" customHeight="1">
      <c r="A14" s="169"/>
      <c r="B14" s="173" t="s">
        <v>24</v>
      </c>
      <c r="C14" s="169">
        <v>50</v>
      </c>
      <c r="D14" s="174">
        <v>4.04</v>
      </c>
      <c r="E14" s="174">
        <v>2.42</v>
      </c>
      <c r="F14" s="174">
        <v>25.75</v>
      </c>
      <c r="G14" s="175">
        <v>143.5</v>
      </c>
      <c r="H14" s="174">
        <v>0.16</v>
      </c>
      <c r="I14" s="176"/>
      <c r="J14" s="174">
        <v>0.12</v>
      </c>
      <c r="K14" s="175">
        <v>0.2</v>
      </c>
      <c r="L14" s="174">
        <v>71.52</v>
      </c>
      <c r="M14" s="174">
        <v>88.05</v>
      </c>
      <c r="N14" s="175">
        <v>35.299999999999997</v>
      </c>
      <c r="O14" s="174">
        <v>1.52</v>
      </c>
    </row>
    <row r="15" spans="1:1023">
      <c r="A15" s="293" t="s">
        <v>240</v>
      </c>
      <c r="B15" s="293"/>
      <c r="C15" s="168">
        <v>520</v>
      </c>
      <c r="D15" s="174">
        <v>25.56</v>
      </c>
      <c r="E15" s="174">
        <v>15.16</v>
      </c>
      <c r="F15" s="174">
        <v>82.43</v>
      </c>
      <c r="G15" s="174">
        <v>576.24</v>
      </c>
      <c r="H15" s="174">
        <v>0.43</v>
      </c>
      <c r="I15" s="174">
        <v>56.37</v>
      </c>
      <c r="J15" s="174">
        <v>401.58</v>
      </c>
      <c r="K15" s="174">
        <v>2.98</v>
      </c>
      <c r="L15" s="174">
        <v>158.01</v>
      </c>
      <c r="M15" s="174">
        <v>326.22000000000003</v>
      </c>
      <c r="N15" s="174">
        <v>112.93</v>
      </c>
      <c r="O15" s="174">
        <v>13.76</v>
      </c>
    </row>
    <row r="16" spans="1:1023">
      <c r="A16" s="286" t="s">
        <v>311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</row>
    <row r="17" spans="1:15" ht="15" customHeight="1">
      <c r="A17" s="169" t="s">
        <v>278</v>
      </c>
      <c r="B17" s="173" t="s">
        <v>25</v>
      </c>
      <c r="C17" s="169">
        <v>150</v>
      </c>
      <c r="D17" s="175">
        <v>0.6</v>
      </c>
      <c r="E17" s="175">
        <v>0.6</v>
      </c>
      <c r="F17" s="175">
        <v>14.7</v>
      </c>
      <c r="G17" s="175">
        <v>70.5</v>
      </c>
      <c r="H17" s="174">
        <v>0.05</v>
      </c>
      <c r="I17" s="169">
        <v>15</v>
      </c>
      <c r="J17" s="175">
        <v>7.5</v>
      </c>
      <c r="K17" s="175">
        <v>0.3</v>
      </c>
      <c r="L17" s="169">
        <v>24</v>
      </c>
      <c r="M17" s="175">
        <v>16.5</v>
      </c>
      <c r="N17" s="175">
        <v>13.5</v>
      </c>
      <c r="O17" s="175">
        <v>3.3</v>
      </c>
    </row>
    <row r="18" spans="1:15" ht="15" customHeight="1">
      <c r="A18" s="169"/>
      <c r="B18" s="173" t="s">
        <v>266</v>
      </c>
      <c r="C18" s="169">
        <v>200</v>
      </c>
      <c r="D18" s="174">
        <v>1.23</v>
      </c>
      <c r="E18" s="174">
        <v>2.02</v>
      </c>
      <c r="F18" s="174">
        <v>10.17</v>
      </c>
      <c r="G18" s="175">
        <v>204.7</v>
      </c>
      <c r="H18" s="174">
        <v>0.04</v>
      </c>
      <c r="I18" s="175">
        <v>4.4000000000000004</v>
      </c>
      <c r="J18" s="174">
        <v>19.89</v>
      </c>
      <c r="K18" s="176"/>
      <c r="L18" s="174">
        <v>39.729999999999997</v>
      </c>
      <c r="M18" s="174">
        <v>28.69</v>
      </c>
      <c r="N18" s="174">
        <v>6.16</v>
      </c>
      <c r="O18" s="174">
        <v>0.53</v>
      </c>
    </row>
    <row r="19" spans="1:15">
      <c r="A19" s="293" t="s">
        <v>312</v>
      </c>
      <c r="B19" s="293"/>
      <c r="C19" s="168">
        <v>350</v>
      </c>
      <c r="D19" s="174">
        <v>1.83</v>
      </c>
      <c r="E19" s="174">
        <v>2.62</v>
      </c>
      <c r="F19" s="174">
        <v>24.87</v>
      </c>
      <c r="G19" s="175">
        <v>275.2</v>
      </c>
      <c r="H19" s="174">
        <v>0.09</v>
      </c>
      <c r="I19" s="175">
        <v>19.399999999999999</v>
      </c>
      <c r="J19" s="174">
        <v>27.39</v>
      </c>
      <c r="K19" s="175">
        <v>0.3</v>
      </c>
      <c r="L19" s="174">
        <v>63.73</v>
      </c>
      <c r="M19" s="174">
        <v>45.19</v>
      </c>
      <c r="N19" s="174">
        <v>19.66</v>
      </c>
      <c r="O19" s="174">
        <v>3.83</v>
      </c>
    </row>
    <row r="20" spans="1:15">
      <c r="A20" s="286" t="s">
        <v>33</v>
      </c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</row>
    <row r="21" spans="1:15" ht="15" customHeight="1">
      <c r="A21" s="169" t="s">
        <v>279</v>
      </c>
      <c r="B21" s="173" t="s">
        <v>37</v>
      </c>
      <c r="C21" s="169">
        <v>60</v>
      </c>
      <c r="D21" s="174">
        <v>0.99</v>
      </c>
      <c r="E21" s="175">
        <v>3.1</v>
      </c>
      <c r="F21" s="174">
        <v>2.95</v>
      </c>
      <c r="G21" s="174">
        <v>43.88</v>
      </c>
      <c r="H21" s="174">
        <v>0.02</v>
      </c>
      <c r="I21" s="175">
        <v>22.1</v>
      </c>
      <c r="J21" s="174">
        <v>201.44</v>
      </c>
      <c r="K21" s="174">
        <v>0.45</v>
      </c>
      <c r="L21" s="174">
        <v>26.84</v>
      </c>
      <c r="M21" s="174">
        <v>20.67</v>
      </c>
      <c r="N21" s="174">
        <v>11.55</v>
      </c>
      <c r="O21" s="174">
        <v>0.38</v>
      </c>
    </row>
    <row r="22" spans="1:15" ht="15" customHeight="1">
      <c r="A22" s="169" t="s">
        <v>280</v>
      </c>
      <c r="B22" s="173" t="s">
        <v>40</v>
      </c>
      <c r="C22" s="169">
        <v>200</v>
      </c>
      <c r="D22" s="174">
        <v>3.72</v>
      </c>
      <c r="E22" s="174">
        <v>5.38</v>
      </c>
      <c r="F22" s="175">
        <v>7.2</v>
      </c>
      <c r="G22" s="174">
        <v>93.18</v>
      </c>
      <c r="H22" s="174">
        <v>0.06</v>
      </c>
      <c r="I22" s="174">
        <v>24.45</v>
      </c>
      <c r="J22" s="174">
        <v>162.82</v>
      </c>
      <c r="K22" s="174">
        <v>0.74</v>
      </c>
      <c r="L22" s="174">
        <v>28.28</v>
      </c>
      <c r="M22" s="174">
        <v>56.29</v>
      </c>
      <c r="N22" s="174">
        <v>18.52</v>
      </c>
      <c r="O22" s="174">
        <v>0.71</v>
      </c>
    </row>
    <row r="23" spans="1:15" ht="15" customHeight="1">
      <c r="A23" s="169" t="s">
        <v>281</v>
      </c>
      <c r="B23" s="173" t="s">
        <v>43</v>
      </c>
      <c r="C23" s="169">
        <v>90</v>
      </c>
      <c r="D23" s="174">
        <v>16.97</v>
      </c>
      <c r="E23" s="174">
        <v>8.68</v>
      </c>
      <c r="F23" s="174">
        <v>4.3600000000000003</v>
      </c>
      <c r="G23" s="174">
        <v>168.96</v>
      </c>
      <c r="H23" s="174">
        <v>7.0000000000000007E-2</v>
      </c>
      <c r="I23" s="174">
        <v>7.15</v>
      </c>
      <c r="J23" s="174">
        <v>39.64</v>
      </c>
      <c r="K23" s="175">
        <v>1.1000000000000001</v>
      </c>
      <c r="L23" s="174">
        <v>17.440000000000001</v>
      </c>
      <c r="M23" s="174">
        <v>168.09</v>
      </c>
      <c r="N23" s="174">
        <v>24.22</v>
      </c>
      <c r="O23" s="174">
        <v>1.0900000000000001</v>
      </c>
    </row>
    <row r="24" spans="1:15" ht="15" customHeight="1">
      <c r="A24" s="169" t="s">
        <v>282</v>
      </c>
      <c r="B24" s="173" t="s">
        <v>46</v>
      </c>
      <c r="C24" s="169">
        <v>150</v>
      </c>
      <c r="D24" s="174">
        <v>2.38</v>
      </c>
      <c r="E24" s="174">
        <v>2.34</v>
      </c>
      <c r="F24" s="174">
        <v>25.16</v>
      </c>
      <c r="G24" s="174">
        <v>131.18</v>
      </c>
      <c r="H24" s="174">
        <v>0.03</v>
      </c>
      <c r="I24" s="176"/>
      <c r="J24" s="176"/>
      <c r="K24" s="174">
        <v>0.38</v>
      </c>
      <c r="L24" s="175">
        <v>6.4</v>
      </c>
      <c r="M24" s="174">
        <v>51.79</v>
      </c>
      <c r="N24" s="174">
        <v>17.22</v>
      </c>
      <c r="O24" s="174">
        <v>0.38</v>
      </c>
    </row>
    <row r="25" spans="1:15" ht="15" customHeight="1">
      <c r="A25" s="169" t="s">
        <v>285</v>
      </c>
      <c r="B25" s="173" t="s">
        <v>241</v>
      </c>
      <c r="C25" s="169">
        <v>180</v>
      </c>
      <c r="D25" s="174">
        <v>0.53</v>
      </c>
      <c r="E25" s="174">
        <v>0.05</v>
      </c>
      <c r="F25" s="174">
        <v>16.72</v>
      </c>
      <c r="G25" s="174">
        <v>70.150000000000006</v>
      </c>
      <c r="H25" s="174">
        <v>0.02</v>
      </c>
      <c r="I25" s="174">
        <v>0.54</v>
      </c>
      <c r="J25" s="176"/>
      <c r="K25" s="174">
        <v>0.75</v>
      </c>
      <c r="L25" s="175">
        <v>21.9</v>
      </c>
      <c r="M25" s="174">
        <v>19.71</v>
      </c>
      <c r="N25" s="174">
        <v>14.18</v>
      </c>
      <c r="O25" s="174">
        <v>0.46</v>
      </c>
    </row>
    <row r="26" spans="1:15" ht="15" customHeight="1">
      <c r="A26" s="169"/>
      <c r="B26" s="173" t="s">
        <v>24</v>
      </c>
      <c r="C26" s="169">
        <v>80</v>
      </c>
      <c r="D26" s="174">
        <v>5.42</v>
      </c>
      <c r="E26" s="174">
        <v>3.54</v>
      </c>
      <c r="F26" s="174">
        <v>33.61</v>
      </c>
      <c r="G26" s="174">
        <v>191.26</v>
      </c>
      <c r="H26" s="174">
        <v>0.21</v>
      </c>
      <c r="I26" s="176"/>
      <c r="J26" s="174">
        <v>0.18</v>
      </c>
      <c r="K26" s="174">
        <v>0.28000000000000003</v>
      </c>
      <c r="L26" s="174">
        <v>107.36</v>
      </c>
      <c r="M26" s="174">
        <v>122.32</v>
      </c>
      <c r="N26" s="175">
        <v>50.4</v>
      </c>
      <c r="O26" s="174">
        <v>2.13</v>
      </c>
    </row>
    <row r="27" spans="1:15">
      <c r="A27" s="293" t="s">
        <v>49</v>
      </c>
      <c r="B27" s="293"/>
      <c r="C27" s="168">
        <v>760</v>
      </c>
      <c r="D27" s="174">
        <v>30.01</v>
      </c>
      <c r="E27" s="174">
        <v>23.09</v>
      </c>
      <c r="F27" s="174">
        <v>90</v>
      </c>
      <c r="G27" s="174">
        <v>698.61</v>
      </c>
      <c r="H27" s="174">
        <v>0.41</v>
      </c>
      <c r="I27" s="174">
        <v>54.24</v>
      </c>
      <c r="J27" s="174">
        <v>404.08</v>
      </c>
      <c r="K27" s="175">
        <v>3.7</v>
      </c>
      <c r="L27" s="174">
        <v>208.22</v>
      </c>
      <c r="M27" s="174">
        <v>438.87</v>
      </c>
      <c r="N27" s="174">
        <v>136.09</v>
      </c>
      <c r="O27" s="174">
        <v>5.15</v>
      </c>
    </row>
    <row r="28" spans="1:15">
      <c r="A28" s="286" t="s">
        <v>53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</row>
    <row r="29" spans="1:15" ht="15" customHeight="1">
      <c r="A29" s="169" t="s">
        <v>278</v>
      </c>
      <c r="B29" s="173" t="s">
        <v>57</v>
      </c>
      <c r="C29" s="169">
        <v>150</v>
      </c>
      <c r="D29" s="175">
        <v>0.6</v>
      </c>
      <c r="E29" s="174">
        <v>0.45</v>
      </c>
      <c r="F29" s="174">
        <v>15.45</v>
      </c>
      <c r="G29" s="175">
        <v>70.5</v>
      </c>
      <c r="H29" s="174">
        <v>0.03</v>
      </c>
      <c r="I29" s="175">
        <v>7.5</v>
      </c>
      <c r="J29" s="169">
        <v>3</v>
      </c>
      <c r="K29" s="175">
        <v>0.6</v>
      </c>
      <c r="L29" s="175">
        <v>28.5</v>
      </c>
      <c r="M29" s="169">
        <v>24</v>
      </c>
      <c r="N29" s="169">
        <v>18</v>
      </c>
      <c r="O29" s="174">
        <v>3.45</v>
      </c>
    </row>
    <row r="30" spans="1:15" ht="15" customHeight="1">
      <c r="A30" s="169"/>
      <c r="B30" s="173" t="s">
        <v>266</v>
      </c>
      <c r="C30" s="169">
        <v>200</v>
      </c>
      <c r="D30" s="174">
        <v>1.23</v>
      </c>
      <c r="E30" s="174">
        <v>2.02</v>
      </c>
      <c r="F30" s="174">
        <v>10.17</v>
      </c>
      <c r="G30" s="175">
        <v>204.7</v>
      </c>
      <c r="H30" s="174">
        <v>0.04</v>
      </c>
      <c r="I30" s="175">
        <v>4.4000000000000004</v>
      </c>
      <c r="J30" s="174">
        <v>19.89</v>
      </c>
      <c r="K30" s="176"/>
      <c r="L30" s="174">
        <v>39.729999999999997</v>
      </c>
      <c r="M30" s="174">
        <v>28.69</v>
      </c>
      <c r="N30" s="174">
        <v>6.16</v>
      </c>
      <c r="O30" s="174">
        <v>0.53</v>
      </c>
    </row>
    <row r="31" spans="1:15">
      <c r="A31" s="293" t="s">
        <v>59</v>
      </c>
      <c r="B31" s="293"/>
      <c r="C31" s="168">
        <v>350</v>
      </c>
      <c r="D31" s="174">
        <v>1.83</v>
      </c>
      <c r="E31" s="174">
        <v>2.4700000000000002</v>
      </c>
      <c r="F31" s="174">
        <v>25.62</v>
      </c>
      <c r="G31" s="175">
        <v>275.2</v>
      </c>
      <c r="H31" s="174">
        <v>7.0000000000000007E-2</v>
      </c>
      <c r="I31" s="175">
        <v>11.9</v>
      </c>
      <c r="J31" s="174">
        <v>22.89</v>
      </c>
      <c r="K31" s="175">
        <v>0.6</v>
      </c>
      <c r="L31" s="174">
        <v>68.23</v>
      </c>
      <c r="M31" s="174">
        <v>52.69</v>
      </c>
      <c r="N31" s="174">
        <v>24.16</v>
      </c>
      <c r="O31" s="174">
        <v>3.98</v>
      </c>
    </row>
    <row r="32" spans="1:15">
      <c r="A32" s="293" t="s">
        <v>242</v>
      </c>
      <c r="B32" s="293"/>
      <c r="C32" s="177">
        <v>1980</v>
      </c>
      <c r="D32" s="174">
        <v>59.23</v>
      </c>
      <c r="E32" s="174">
        <v>43.34</v>
      </c>
      <c r="F32" s="174">
        <v>222.92</v>
      </c>
      <c r="G32" s="174">
        <v>1825.25</v>
      </c>
      <c r="H32" s="169">
        <v>1</v>
      </c>
      <c r="I32" s="174">
        <v>141.91</v>
      </c>
      <c r="J32" s="174">
        <v>855.94</v>
      </c>
      <c r="K32" s="174">
        <v>7.58</v>
      </c>
      <c r="L32" s="174">
        <v>498.19</v>
      </c>
      <c r="M32" s="174">
        <v>862.97</v>
      </c>
      <c r="N32" s="174">
        <v>292.83999999999997</v>
      </c>
      <c r="O32" s="174">
        <v>26.72</v>
      </c>
    </row>
    <row r="33" spans="1:1023" s="158" customFormat="1">
      <c r="A33" s="159" t="s">
        <v>261</v>
      </c>
      <c r="B33" s="154" t="s">
        <v>264</v>
      </c>
      <c r="C33" s="154"/>
      <c r="D33" s="154"/>
      <c r="E33" s="154"/>
      <c r="F33" s="283"/>
      <c r="G33" s="283"/>
      <c r="H33" s="292"/>
      <c r="I33" s="292"/>
      <c r="J33" s="292"/>
      <c r="K33" s="292"/>
      <c r="L33" s="292"/>
      <c r="M33" s="292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6"/>
      <c r="DY33" s="156"/>
      <c r="DZ33" s="156"/>
      <c r="EA33" s="156"/>
      <c r="EB33" s="156"/>
      <c r="EC33" s="156"/>
      <c r="ED33" s="156"/>
      <c r="EE33" s="156"/>
      <c r="EF33" s="156"/>
      <c r="EG33" s="156"/>
      <c r="EH33" s="156"/>
      <c r="EI33" s="156"/>
      <c r="EJ33" s="156"/>
      <c r="EK33" s="156"/>
      <c r="EL33" s="156"/>
      <c r="EM33" s="156"/>
      <c r="EN33" s="156"/>
      <c r="EO33" s="156"/>
      <c r="EP33" s="156"/>
      <c r="EQ33" s="156"/>
      <c r="ER33" s="156"/>
      <c r="ES33" s="156"/>
      <c r="ET33" s="156"/>
      <c r="EU33" s="156"/>
      <c r="EV33" s="156"/>
      <c r="EW33" s="156"/>
      <c r="EX33" s="156"/>
      <c r="EY33" s="156"/>
      <c r="EZ33" s="156"/>
      <c r="FA33" s="156"/>
      <c r="FB33" s="156"/>
      <c r="FC33" s="156"/>
      <c r="FD33" s="156"/>
      <c r="FE33" s="156"/>
      <c r="FF33" s="156"/>
      <c r="FG33" s="156"/>
      <c r="FH33" s="156"/>
      <c r="FI33" s="156"/>
      <c r="FJ33" s="156"/>
      <c r="FK33" s="156"/>
      <c r="FL33" s="156"/>
      <c r="FM33" s="156"/>
      <c r="FN33" s="156"/>
      <c r="FO33" s="156"/>
      <c r="FP33" s="156"/>
      <c r="FQ33" s="156"/>
      <c r="FR33" s="156"/>
      <c r="FS33" s="156"/>
      <c r="FT33" s="156"/>
      <c r="FU33" s="156"/>
      <c r="FV33" s="156"/>
      <c r="FW33" s="156"/>
      <c r="FX33" s="156"/>
      <c r="FY33" s="156"/>
      <c r="FZ33" s="156"/>
      <c r="GA33" s="156"/>
      <c r="GB33" s="156"/>
      <c r="GC33" s="156"/>
      <c r="GD33" s="156"/>
      <c r="GE33" s="156"/>
      <c r="GF33" s="156"/>
      <c r="GG33" s="156"/>
      <c r="GH33" s="156"/>
      <c r="GI33" s="156"/>
      <c r="GJ33" s="156"/>
      <c r="GK33" s="156"/>
      <c r="GL33" s="156"/>
      <c r="GM33" s="156"/>
      <c r="GN33" s="156"/>
      <c r="GO33" s="156"/>
      <c r="GP33" s="156"/>
      <c r="GQ33" s="156"/>
      <c r="GR33" s="156"/>
      <c r="GS33" s="156"/>
      <c r="GT33" s="156"/>
      <c r="GU33" s="156"/>
      <c r="GV33" s="156"/>
      <c r="GW33" s="156"/>
      <c r="GX33" s="156"/>
      <c r="GY33" s="156"/>
      <c r="GZ33" s="156"/>
      <c r="HA33" s="156"/>
      <c r="HB33" s="156"/>
      <c r="HC33" s="156"/>
      <c r="HD33" s="156"/>
      <c r="HE33" s="156"/>
      <c r="HF33" s="156"/>
      <c r="HG33" s="156"/>
      <c r="HH33" s="156"/>
      <c r="HI33" s="156"/>
      <c r="HJ33" s="156"/>
      <c r="HK33" s="156"/>
      <c r="HL33" s="156"/>
      <c r="HM33" s="156"/>
      <c r="HN33" s="156"/>
      <c r="HO33" s="156"/>
      <c r="HP33" s="156"/>
      <c r="HQ33" s="156"/>
      <c r="HR33" s="156"/>
      <c r="HS33" s="156"/>
      <c r="HT33" s="156"/>
      <c r="HU33" s="156"/>
      <c r="HV33" s="156"/>
      <c r="HW33" s="156"/>
      <c r="HX33" s="156"/>
      <c r="HY33" s="156"/>
      <c r="HZ33" s="156"/>
      <c r="IA33" s="156"/>
      <c r="IB33" s="156"/>
      <c r="IC33" s="156"/>
      <c r="ID33" s="156"/>
      <c r="IE33" s="156"/>
      <c r="IF33" s="156"/>
      <c r="IG33" s="156"/>
      <c r="IH33" s="156"/>
      <c r="II33" s="156"/>
      <c r="IJ33" s="156"/>
      <c r="IK33" s="156"/>
      <c r="IL33" s="156"/>
      <c r="IM33" s="156"/>
      <c r="IN33" s="156"/>
      <c r="IO33" s="156"/>
      <c r="IP33" s="156"/>
      <c r="IQ33" s="156"/>
      <c r="IR33" s="156"/>
      <c r="IS33" s="156"/>
      <c r="IT33" s="156"/>
      <c r="IU33" s="156"/>
      <c r="IV33" s="156"/>
      <c r="IW33" s="156"/>
      <c r="IX33" s="156"/>
      <c r="IY33" s="156"/>
      <c r="IZ33" s="156"/>
      <c r="JA33" s="156"/>
      <c r="JB33" s="156"/>
      <c r="JC33" s="156"/>
      <c r="JD33" s="156"/>
      <c r="JE33" s="156"/>
      <c r="JF33" s="156"/>
      <c r="JG33" s="156"/>
      <c r="JH33" s="156"/>
      <c r="JI33" s="156"/>
      <c r="JJ33" s="156"/>
      <c r="JK33" s="156"/>
      <c r="JL33" s="156"/>
      <c r="JM33" s="156"/>
      <c r="JN33" s="156"/>
      <c r="JO33" s="156"/>
      <c r="JP33" s="156"/>
      <c r="JQ33" s="156"/>
      <c r="JR33" s="156"/>
      <c r="JS33" s="156"/>
      <c r="JT33" s="156"/>
      <c r="JU33" s="156"/>
      <c r="JV33" s="156"/>
      <c r="JW33" s="156"/>
      <c r="JX33" s="156"/>
      <c r="JY33" s="156"/>
      <c r="JZ33" s="156"/>
      <c r="KA33" s="156"/>
      <c r="KB33" s="156"/>
      <c r="KC33" s="156"/>
      <c r="KD33" s="156"/>
      <c r="KE33" s="156"/>
      <c r="KF33" s="156"/>
      <c r="KG33" s="156"/>
      <c r="KH33" s="156"/>
      <c r="KI33" s="156"/>
      <c r="KJ33" s="156"/>
      <c r="KK33" s="156"/>
      <c r="KL33" s="156"/>
      <c r="KM33" s="156"/>
      <c r="KN33" s="156"/>
      <c r="KO33" s="156"/>
      <c r="KP33" s="156"/>
      <c r="KQ33" s="156"/>
      <c r="KR33" s="156"/>
      <c r="KS33" s="156"/>
      <c r="KT33" s="156"/>
      <c r="KU33" s="156"/>
      <c r="KV33" s="156"/>
      <c r="KW33" s="156"/>
      <c r="KX33" s="156"/>
      <c r="KY33" s="156"/>
      <c r="KZ33" s="156"/>
      <c r="LA33" s="156"/>
      <c r="LB33" s="156"/>
      <c r="LC33" s="156"/>
      <c r="LD33" s="156"/>
      <c r="LE33" s="156"/>
      <c r="LF33" s="156"/>
      <c r="LG33" s="156"/>
      <c r="LH33" s="156"/>
      <c r="LI33" s="156"/>
      <c r="LJ33" s="156"/>
      <c r="LK33" s="156"/>
      <c r="LL33" s="156"/>
      <c r="LM33" s="156"/>
      <c r="LN33" s="156"/>
      <c r="LO33" s="156"/>
      <c r="LP33" s="156"/>
      <c r="LQ33" s="156"/>
      <c r="LR33" s="156"/>
      <c r="LS33" s="156"/>
      <c r="LT33" s="156"/>
      <c r="LU33" s="156"/>
      <c r="LV33" s="156"/>
      <c r="LW33" s="156"/>
      <c r="LX33" s="156"/>
      <c r="LY33" s="156"/>
      <c r="LZ33" s="156"/>
      <c r="MA33" s="156"/>
      <c r="MB33" s="156"/>
      <c r="MC33" s="156"/>
      <c r="MD33" s="156"/>
      <c r="ME33" s="156"/>
      <c r="MF33" s="156"/>
      <c r="MG33" s="156"/>
      <c r="MH33" s="156"/>
      <c r="MI33" s="156"/>
      <c r="MJ33" s="156"/>
      <c r="MK33" s="156"/>
      <c r="ML33" s="156"/>
      <c r="MM33" s="156"/>
      <c r="MN33" s="156"/>
      <c r="MO33" s="156"/>
      <c r="MP33" s="156"/>
      <c r="MQ33" s="156"/>
      <c r="MR33" s="156"/>
      <c r="MS33" s="156"/>
      <c r="MT33" s="156"/>
      <c r="MU33" s="156"/>
      <c r="MV33" s="156"/>
      <c r="MW33" s="156"/>
      <c r="MX33" s="156"/>
      <c r="MY33" s="156"/>
      <c r="MZ33" s="156"/>
      <c r="NA33" s="156"/>
      <c r="NB33" s="156"/>
      <c r="NC33" s="156"/>
      <c r="ND33" s="156"/>
      <c r="NE33" s="156"/>
      <c r="NF33" s="156"/>
      <c r="NG33" s="156"/>
      <c r="NH33" s="156"/>
      <c r="NI33" s="156"/>
      <c r="NJ33" s="156"/>
      <c r="NK33" s="156"/>
      <c r="NL33" s="156"/>
      <c r="NM33" s="156"/>
      <c r="NN33" s="156"/>
      <c r="NO33" s="156"/>
      <c r="NP33" s="156"/>
      <c r="NQ33" s="156"/>
      <c r="NR33" s="156"/>
      <c r="NS33" s="156"/>
      <c r="NT33" s="156"/>
      <c r="NU33" s="156"/>
      <c r="NV33" s="156"/>
      <c r="NW33" s="156"/>
      <c r="NX33" s="156"/>
      <c r="NY33" s="156"/>
      <c r="NZ33" s="156"/>
      <c r="OA33" s="156"/>
      <c r="OB33" s="156"/>
      <c r="OC33" s="156"/>
      <c r="OD33" s="156"/>
      <c r="OE33" s="156"/>
      <c r="OF33" s="156"/>
      <c r="OG33" s="156"/>
      <c r="OH33" s="156"/>
      <c r="OI33" s="156"/>
      <c r="OJ33" s="156"/>
      <c r="OK33" s="156"/>
      <c r="OL33" s="156"/>
      <c r="OM33" s="156"/>
      <c r="ON33" s="156"/>
      <c r="OO33" s="156"/>
      <c r="OP33" s="156"/>
      <c r="OQ33" s="156"/>
      <c r="OR33" s="156"/>
      <c r="OS33" s="156"/>
      <c r="OT33" s="156"/>
      <c r="OU33" s="156"/>
      <c r="OV33" s="156"/>
      <c r="OW33" s="156"/>
      <c r="OX33" s="156"/>
      <c r="OY33" s="156"/>
      <c r="OZ33" s="156"/>
      <c r="PA33" s="156"/>
      <c r="PB33" s="156"/>
      <c r="PC33" s="156"/>
      <c r="PD33" s="156"/>
      <c r="PE33" s="156"/>
      <c r="PF33" s="156"/>
      <c r="PG33" s="156"/>
      <c r="PH33" s="156"/>
      <c r="PI33" s="156"/>
      <c r="PJ33" s="156"/>
      <c r="PK33" s="156"/>
      <c r="PL33" s="156"/>
      <c r="PM33" s="156"/>
      <c r="PN33" s="156"/>
      <c r="PO33" s="156"/>
      <c r="PP33" s="156"/>
      <c r="PQ33" s="156"/>
      <c r="PR33" s="156"/>
      <c r="PS33" s="156"/>
      <c r="PT33" s="156"/>
      <c r="PU33" s="156"/>
      <c r="PV33" s="156"/>
      <c r="PW33" s="156"/>
      <c r="PX33" s="156"/>
      <c r="PY33" s="156"/>
      <c r="PZ33" s="156"/>
      <c r="QA33" s="156"/>
      <c r="QB33" s="156"/>
      <c r="QC33" s="156"/>
      <c r="QD33" s="156"/>
      <c r="QE33" s="156"/>
      <c r="QF33" s="156"/>
      <c r="QG33" s="156"/>
      <c r="QH33" s="156"/>
      <c r="QI33" s="156"/>
      <c r="QJ33" s="156"/>
      <c r="QK33" s="156"/>
      <c r="QL33" s="156"/>
      <c r="QM33" s="156"/>
      <c r="QN33" s="156"/>
      <c r="QO33" s="156"/>
      <c r="QP33" s="156"/>
      <c r="QQ33" s="156"/>
      <c r="QR33" s="156"/>
      <c r="QS33" s="156"/>
      <c r="QT33" s="156"/>
      <c r="QU33" s="156"/>
      <c r="QV33" s="156"/>
      <c r="QW33" s="156"/>
      <c r="QX33" s="156"/>
      <c r="QY33" s="156"/>
      <c r="QZ33" s="156"/>
      <c r="RA33" s="156"/>
      <c r="RB33" s="156"/>
      <c r="RC33" s="156"/>
      <c r="RD33" s="156"/>
      <c r="RE33" s="156"/>
      <c r="RF33" s="156"/>
      <c r="RG33" s="156"/>
      <c r="RH33" s="156"/>
      <c r="RI33" s="156"/>
      <c r="RJ33" s="156"/>
      <c r="RK33" s="156"/>
      <c r="RL33" s="156"/>
      <c r="RM33" s="156"/>
      <c r="RN33" s="156"/>
      <c r="RO33" s="156"/>
      <c r="RP33" s="156"/>
      <c r="RQ33" s="156"/>
      <c r="RR33" s="156"/>
      <c r="RS33" s="156"/>
      <c r="RT33" s="156"/>
      <c r="RU33" s="156"/>
      <c r="RV33" s="156"/>
      <c r="RW33" s="156"/>
      <c r="RX33" s="156"/>
      <c r="RY33" s="156"/>
      <c r="RZ33" s="156"/>
      <c r="SA33" s="156"/>
      <c r="SB33" s="156"/>
      <c r="SC33" s="156"/>
      <c r="SD33" s="156"/>
      <c r="SE33" s="156"/>
      <c r="SF33" s="156"/>
      <c r="SG33" s="156"/>
      <c r="SH33" s="156"/>
      <c r="SI33" s="156"/>
      <c r="SJ33" s="156"/>
      <c r="SK33" s="156"/>
      <c r="SL33" s="156"/>
      <c r="SM33" s="156"/>
      <c r="SN33" s="156"/>
      <c r="SO33" s="156"/>
      <c r="SP33" s="156"/>
      <c r="SQ33" s="156"/>
      <c r="SR33" s="156"/>
      <c r="SS33" s="156"/>
      <c r="ST33" s="156"/>
      <c r="SU33" s="156"/>
      <c r="SV33" s="156"/>
      <c r="SW33" s="156"/>
      <c r="SX33" s="156"/>
      <c r="SY33" s="156"/>
      <c r="SZ33" s="156"/>
      <c r="TA33" s="156"/>
      <c r="TB33" s="156"/>
      <c r="TC33" s="156"/>
      <c r="TD33" s="156"/>
      <c r="TE33" s="156"/>
      <c r="TF33" s="156"/>
      <c r="TG33" s="156"/>
      <c r="TH33" s="156"/>
      <c r="TI33" s="156"/>
      <c r="TJ33" s="156"/>
      <c r="TK33" s="156"/>
      <c r="TL33" s="156"/>
      <c r="TM33" s="156"/>
      <c r="TN33" s="156"/>
      <c r="TO33" s="156"/>
      <c r="TP33" s="156"/>
      <c r="TQ33" s="156"/>
      <c r="TR33" s="156"/>
      <c r="TS33" s="156"/>
      <c r="TT33" s="156"/>
      <c r="TU33" s="156"/>
      <c r="TV33" s="156"/>
      <c r="TW33" s="156"/>
      <c r="TX33" s="156"/>
      <c r="TY33" s="156"/>
      <c r="TZ33" s="156"/>
      <c r="UA33" s="156"/>
      <c r="UB33" s="156"/>
      <c r="UC33" s="156"/>
      <c r="UD33" s="156"/>
      <c r="UE33" s="156"/>
      <c r="UF33" s="156"/>
      <c r="UG33" s="156"/>
      <c r="UH33" s="156"/>
      <c r="UI33" s="156"/>
      <c r="UJ33" s="156"/>
      <c r="UK33" s="156"/>
      <c r="UL33" s="156"/>
      <c r="UM33" s="156"/>
      <c r="UN33" s="156"/>
      <c r="UO33" s="156"/>
      <c r="UP33" s="156"/>
      <c r="UQ33" s="156"/>
      <c r="UR33" s="156"/>
      <c r="US33" s="156"/>
      <c r="UT33" s="156"/>
      <c r="UU33" s="156"/>
      <c r="UV33" s="156"/>
      <c r="UW33" s="156"/>
      <c r="UX33" s="156"/>
      <c r="UY33" s="156"/>
      <c r="UZ33" s="156"/>
      <c r="VA33" s="156"/>
      <c r="VB33" s="156"/>
      <c r="VC33" s="156"/>
      <c r="VD33" s="156"/>
      <c r="VE33" s="156"/>
      <c r="VF33" s="156"/>
      <c r="VG33" s="156"/>
      <c r="VH33" s="156"/>
      <c r="VI33" s="156"/>
      <c r="VJ33" s="156"/>
      <c r="VK33" s="156"/>
      <c r="VL33" s="156"/>
      <c r="VM33" s="156"/>
      <c r="VN33" s="156"/>
      <c r="VO33" s="156"/>
      <c r="VP33" s="156"/>
      <c r="VQ33" s="156"/>
      <c r="VR33" s="156"/>
      <c r="VS33" s="156"/>
      <c r="VT33" s="156"/>
      <c r="VU33" s="156"/>
      <c r="VV33" s="156"/>
      <c r="VW33" s="156"/>
      <c r="VX33" s="156"/>
      <c r="VY33" s="156"/>
      <c r="VZ33" s="156"/>
      <c r="WA33" s="156"/>
      <c r="WB33" s="156"/>
      <c r="WC33" s="156"/>
      <c r="WD33" s="156"/>
      <c r="WE33" s="156"/>
      <c r="WF33" s="156"/>
      <c r="WG33" s="156"/>
      <c r="WH33" s="156"/>
      <c r="WI33" s="156"/>
      <c r="WJ33" s="156"/>
      <c r="WK33" s="156"/>
      <c r="WL33" s="156"/>
      <c r="WM33" s="156"/>
      <c r="WN33" s="156"/>
      <c r="WO33" s="156"/>
      <c r="WP33" s="156"/>
      <c r="WQ33" s="156"/>
      <c r="WR33" s="156"/>
      <c r="WS33" s="156"/>
      <c r="WT33" s="156"/>
      <c r="WU33" s="156"/>
      <c r="WV33" s="156"/>
      <c r="WW33" s="156"/>
      <c r="WX33" s="156"/>
      <c r="WY33" s="156"/>
      <c r="WZ33" s="156"/>
      <c r="XA33" s="156"/>
      <c r="XB33" s="156"/>
      <c r="XC33" s="156"/>
      <c r="XD33" s="156"/>
      <c r="XE33" s="156"/>
      <c r="XF33" s="156"/>
      <c r="XG33" s="156"/>
      <c r="XH33" s="156"/>
      <c r="XI33" s="156"/>
      <c r="XJ33" s="156"/>
      <c r="XK33" s="156"/>
      <c r="XL33" s="156"/>
      <c r="XM33" s="156"/>
      <c r="XN33" s="156"/>
      <c r="XO33" s="156"/>
      <c r="XP33" s="156"/>
      <c r="XQ33" s="156"/>
      <c r="XR33" s="156"/>
      <c r="XS33" s="156"/>
      <c r="XT33" s="156"/>
      <c r="XU33" s="156"/>
      <c r="XV33" s="156"/>
      <c r="XW33" s="156"/>
      <c r="XX33" s="156"/>
      <c r="XY33" s="156"/>
      <c r="XZ33" s="156"/>
      <c r="YA33" s="156"/>
      <c r="YB33" s="156"/>
      <c r="YC33" s="156"/>
      <c r="YD33" s="156"/>
      <c r="YE33" s="156"/>
      <c r="YF33" s="156"/>
      <c r="YG33" s="156"/>
      <c r="YH33" s="156"/>
      <c r="YI33" s="156"/>
      <c r="YJ33" s="156"/>
      <c r="YK33" s="156"/>
      <c r="YL33" s="156"/>
      <c r="YM33" s="156"/>
      <c r="YN33" s="156"/>
      <c r="YO33" s="156"/>
      <c r="YP33" s="156"/>
      <c r="YQ33" s="156"/>
      <c r="YR33" s="156"/>
      <c r="YS33" s="156"/>
      <c r="YT33" s="156"/>
      <c r="YU33" s="156"/>
      <c r="YV33" s="156"/>
      <c r="YW33" s="156"/>
      <c r="YX33" s="156"/>
      <c r="YY33" s="156"/>
      <c r="YZ33" s="156"/>
      <c r="ZA33" s="156"/>
      <c r="ZB33" s="156"/>
      <c r="ZC33" s="156"/>
      <c r="ZD33" s="156"/>
      <c r="ZE33" s="156"/>
      <c r="ZF33" s="156"/>
      <c r="ZG33" s="156"/>
      <c r="ZH33" s="156"/>
      <c r="ZI33" s="156"/>
      <c r="ZJ33" s="156"/>
      <c r="ZK33" s="156"/>
      <c r="ZL33" s="156"/>
      <c r="ZM33" s="156"/>
      <c r="ZN33" s="156"/>
      <c r="ZO33" s="156"/>
      <c r="ZP33" s="156"/>
      <c r="ZQ33" s="156"/>
      <c r="ZR33" s="156"/>
      <c r="ZS33" s="156"/>
      <c r="ZT33" s="156"/>
      <c r="ZU33" s="156"/>
      <c r="ZV33" s="156"/>
      <c r="ZW33" s="156"/>
      <c r="ZX33" s="156"/>
      <c r="ZY33" s="156"/>
      <c r="ZZ33" s="156"/>
      <c r="AAA33" s="156"/>
      <c r="AAB33" s="156"/>
      <c r="AAC33" s="156"/>
      <c r="AAD33" s="156"/>
      <c r="AAE33" s="156"/>
      <c r="AAF33" s="156"/>
      <c r="AAG33" s="156"/>
      <c r="AAH33" s="156"/>
      <c r="AAI33" s="156"/>
      <c r="AAJ33" s="156"/>
      <c r="AAK33" s="156"/>
      <c r="AAL33" s="156"/>
      <c r="AAM33" s="156"/>
      <c r="AAN33" s="156"/>
      <c r="AAO33" s="156"/>
      <c r="AAP33" s="156"/>
      <c r="AAQ33" s="156"/>
      <c r="AAR33" s="156"/>
      <c r="AAS33" s="156"/>
      <c r="AAT33" s="156"/>
      <c r="AAU33" s="156"/>
      <c r="AAV33" s="156"/>
      <c r="AAW33" s="156"/>
      <c r="AAX33" s="156"/>
      <c r="AAY33" s="156"/>
      <c r="AAZ33" s="156"/>
      <c r="ABA33" s="156"/>
      <c r="ABB33" s="156"/>
      <c r="ABC33" s="156"/>
      <c r="ABD33" s="156"/>
      <c r="ABE33" s="156"/>
      <c r="ABF33" s="156"/>
      <c r="ABG33" s="156"/>
      <c r="ABH33" s="156"/>
      <c r="ABI33" s="156"/>
      <c r="ABJ33" s="156"/>
      <c r="ABK33" s="156"/>
      <c r="ABL33" s="156"/>
      <c r="ABM33" s="156"/>
      <c r="ABN33" s="156"/>
      <c r="ABO33" s="156"/>
      <c r="ABP33" s="156"/>
      <c r="ABQ33" s="156"/>
      <c r="ABR33" s="156"/>
      <c r="ABS33" s="156"/>
      <c r="ABT33" s="156"/>
      <c r="ABU33" s="156"/>
      <c r="ABV33" s="156"/>
      <c r="ABW33" s="156"/>
      <c r="ABX33" s="156"/>
      <c r="ABY33" s="156"/>
      <c r="ABZ33" s="156"/>
      <c r="ACA33" s="156"/>
      <c r="ACB33" s="156"/>
      <c r="ACC33" s="156"/>
      <c r="ACD33" s="156"/>
      <c r="ACE33" s="156"/>
      <c r="ACF33" s="156"/>
      <c r="ACG33" s="156"/>
      <c r="ACH33" s="156"/>
      <c r="ACI33" s="156"/>
      <c r="ACJ33" s="156"/>
      <c r="ACK33" s="156"/>
      <c r="ACL33" s="156"/>
      <c r="ACM33" s="156"/>
      <c r="ACN33" s="156"/>
      <c r="ACO33" s="156"/>
      <c r="ACP33" s="156"/>
      <c r="ACQ33" s="156"/>
      <c r="ACR33" s="156"/>
      <c r="ACS33" s="156"/>
      <c r="ACT33" s="156"/>
      <c r="ACU33" s="156"/>
      <c r="ACV33" s="156"/>
      <c r="ACW33" s="156"/>
      <c r="ACX33" s="156"/>
      <c r="ACY33" s="156"/>
      <c r="ACZ33" s="156"/>
      <c r="ADA33" s="156"/>
      <c r="ADB33" s="156"/>
      <c r="ADC33" s="156"/>
      <c r="ADD33" s="156"/>
      <c r="ADE33" s="156"/>
      <c r="ADF33" s="156"/>
      <c r="ADG33" s="156"/>
      <c r="ADH33" s="156"/>
      <c r="ADI33" s="156"/>
      <c r="ADJ33" s="156"/>
      <c r="ADK33" s="156"/>
      <c r="ADL33" s="156"/>
      <c r="ADM33" s="156"/>
      <c r="ADN33" s="156"/>
      <c r="ADO33" s="156"/>
      <c r="ADP33" s="156"/>
      <c r="ADQ33" s="156"/>
      <c r="ADR33" s="156"/>
      <c r="ADS33" s="156"/>
      <c r="ADT33" s="156"/>
      <c r="ADU33" s="156"/>
      <c r="ADV33" s="156"/>
      <c r="ADW33" s="156"/>
      <c r="ADX33" s="156"/>
      <c r="ADY33" s="156"/>
      <c r="ADZ33" s="156"/>
      <c r="AEA33" s="156"/>
      <c r="AEB33" s="156"/>
      <c r="AEC33" s="156"/>
      <c r="AED33" s="156"/>
      <c r="AEE33" s="156"/>
      <c r="AEF33" s="156"/>
      <c r="AEG33" s="156"/>
      <c r="AEH33" s="156"/>
      <c r="AEI33" s="156"/>
      <c r="AEJ33" s="156"/>
      <c r="AEK33" s="156"/>
      <c r="AEL33" s="156"/>
      <c r="AEM33" s="156"/>
      <c r="AEN33" s="156"/>
      <c r="AEO33" s="156"/>
      <c r="AEP33" s="156"/>
      <c r="AEQ33" s="156"/>
      <c r="AER33" s="156"/>
      <c r="AES33" s="156"/>
      <c r="AET33" s="156"/>
      <c r="AEU33" s="156"/>
      <c r="AEV33" s="156"/>
      <c r="AEW33" s="156"/>
      <c r="AEX33" s="156"/>
      <c r="AEY33" s="156"/>
      <c r="AEZ33" s="156"/>
      <c r="AFA33" s="156"/>
      <c r="AFB33" s="156"/>
      <c r="AFC33" s="156"/>
      <c r="AFD33" s="156"/>
      <c r="AFE33" s="156"/>
      <c r="AFF33" s="156"/>
      <c r="AFG33" s="156"/>
      <c r="AFH33" s="156"/>
      <c r="AFI33" s="156"/>
      <c r="AFJ33" s="156"/>
      <c r="AFK33" s="156"/>
      <c r="AFL33" s="156"/>
      <c r="AFM33" s="156"/>
      <c r="AFN33" s="156"/>
      <c r="AFO33" s="156"/>
      <c r="AFP33" s="156"/>
      <c r="AFQ33" s="156"/>
      <c r="AFR33" s="156"/>
      <c r="AFS33" s="156"/>
      <c r="AFT33" s="156"/>
      <c r="AFU33" s="156"/>
      <c r="AFV33" s="156"/>
      <c r="AFW33" s="156"/>
      <c r="AFX33" s="156"/>
      <c r="AFY33" s="156"/>
      <c r="AFZ33" s="156"/>
      <c r="AGA33" s="156"/>
      <c r="AGB33" s="156"/>
      <c r="AGC33" s="156"/>
      <c r="AGD33" s="156"/>
      <c r="AGE33" s="156"/>
      <c r="AGF33" s="156"/>
      <c r="AGG33" s="156"/>
      <c r="AGH33" s="156"/>
      <c r="AGI33" s="156"/>
      <c r="AGJ33" s="156"/>
      <c r="AGK33" s="156"/>
      <c r="AGL33" s="156"/>
      <c r="AGM33" s="156"/>
      <c r="AGN33" s="156"/>
      <c r="AGO33" s="156"/>
      <c r="AGP33" s="156"/>
      <c r="AGQ33" s="156"/>
      <c r="AGR33" s="156"/>
      <c r="AGS33" s="156"/>
      <c r="AGT33" s="156"/>
      <c r="AGU33" s="156"/>
      <c r="AGV33" s="156"/>
      <c r="AGW33" s="156"/>
      <c r="AGX33" s="156"/>
      <c r="AGY33" s="156"/>
      <c r="AGZ33" s="156"/>
      <c r="AHA33" s="156"/>
      <c r="AHB33" s="156"/>
      <c r="AHC33" s="156"/>
      <c r="AHD33" s="156"/>
      <c r="AHE33" s="156"/>
      <c r="AHF33" s="156"/>
      <c r="AHG33" s="156"/>
      <c r="AHH33" s="156"/>
      <c r="AHI33" s="156"/>
      <c r="AHJ33" s="156"/>
      <c r="AHK33" s="156"/>
      <c r="AHL33" s="156"/>
      <c r="AHM33" s="156"/>
      <c r="AHN33" s="156"/>
      <c r="AHO33" s="156"/>
      <c r="AHP33" s="156"/>
      <c r="AHQ33" s="156"/>
      <c r="AHR33" s="156"/>
      <c r="AHS33" s="156"/>
      <c r="AHT33" s="156"/>
      <c r="AHU33" s="156"/>
      <c r="AHV33" s="156"/>
      <c r="AHW33" s="156"/>
      <c r="AHX33" s="156"/>
      <c r="AHY33" s="156"/>
      <c r="AHZ33" s="156"/>
      <c r="AIA33" s="156"/>
      <c r="AIB33" s="156"/>
      <c r="AIC33" s="156"/>
      <c r="AID33" s="156"/>
      <c r="AIE33" s="156"/>
      <c r="AIF33" s="156"/>
      <c r="AIG33" s="156"/>
      <c r="AIH33" s="156"/>
      <c r="AII33" s="156"/>
      <c r="AIJ33" s="156"/>
      <c r="AIK33" s="156"/>
      <c r="AIL33" s="156"/>
      <c r="AIM33" s="156"/>
      <c r="AIN33" s="156"/>
      <c r="AIO33" s="156"/>
      <c r="AIP33" s="156"/>
      <c r="AIQ33" s="156"/>
      <c r="AIR33" s="156"/>
      <c r="AIS33" s="156"/>
      <c r="AIT33" s="156"/>
      <c r="AIU33" s="156"/>
      <c r="AIV33" s="156"/>
      <c r="AIW33" s="156"/>
      <c r="AIX33" s="156"/>
      <c r="AIY33" s="156"/>
      <c r="AIZ33" s="156"/>
      <c r="AJA33" s="156"/>
      <c r="AJB33" s="156"/>
      <c r="AJC33" s="156"/>
      <c r="AJD33" s="156"/>
      <c r="AJE33" s="156"/>
      <c r="AJF33" s="156"/>
      <c r="AJG33" s="156"/>
      <c r="AJH33" s="156"/>
      <c r="AJI33" s="156"/>
      <c r="AJJ33" s="156"/>
      <c r="AJK33" s="156"/>
      <c r="AJL33" s="156"/>
      <c r="AJM33" s="156"/>
      <c r="AJN33" s="156"/>
      <c r="AJO33" s="156"/>
      <c r="AJP33" s="156"/>
      <c r="AJQ33" s="156"/>
      <c r="AJR33" s="156"/>
      <c r="AJS33" s="156"/>
      <c r="AJT33" s="156"/>
      <c r="AJU33" s="156"/>
      <c r="AJV33" s="156"/>
      <c r="AJW33" s="156"/>
      <c r="AJX33" s="156"/>
      <c r="AJY33" s="156"/>
      <c r="AJZ33" s="156"/>
      <c r="AKA33" s="156"/>
      <c r="AKB33" s="156"/>
      <c r="AKC33" s="156"/>
      <c r="AKD33" s="156"/>
      <c r="AKE33" s="156"/>
      <c r="AKF33" s="156"/>
      <c r="AKG33" s="156"/>
      <c r="AKH33" s="156"/>
      <c r="AKI33" s="156"/>
      <c r="AKJ33" s="156"/>
      <c r="AKK33" s="156"/>
      <c r="AKL33" s="156"/>
      <c r="AKM33" s="156"/>
      <c r="AKN33" s="156"/>
      <c r="AKO33" s="156"/>
      <c r="AKP33" s="156"/>
      <c r="AKQ33" s="156"/>
      <c r="AKR33" s="156"/>
      <c r="AKS33" s="156"/>
      <c r="AKT33" s="156"/>
      <c r="AKU33" s="156"/>
      <c r="AKV33" s="156"/>
      <c r="AKW33" s="156"/>
      <c r="AKX33" s="156"/>
      <c r="AKY33" s="156"/>
      <c r="AKZ33" s="156"/>
      <c r="ALA33" s="156"/>
      <c r="ALB33" s="156"/>
      <c r="ALC33" s="156"/>
      <c r="ALD33" s="156"/>
      <c r="ALE33" s="156"/>
      <c r="ALF33" s="156"/>
      <c r="ALG33" s="156"/>
      <c r="ALH33" s="156"/>
      <c r="ALI33" s="156"/>
      <c r="ALJ33" s="156"/>
      <c r="ALK33" s="156"/>
      <c r="ALL33" s="156"/>
      <c r="ALM33" s="156"/>
      <c r="ALN33" s="156"/>
      <c r="ALO33" s="156"/>
      <c r="ALP33" s="156"/>
      <c r="ALQ33" s="156"/>
      <c r="ALR33" s="156"/>
      <c r="ALS33" s="156"/>
      <c r="ALT33" s="156"/>
      <c r="ALU33" s="156"/>
      <c r="ALV33" s="156"/>
      <c r="ALW33" s="156"/>
      <c r="ALX33" s="156"/>
      <c r="ALY33" s="156"/>
      <c r="ALZ33" s="156"/>
      <c r="AMA33" s="156"/>
      <c r="AMB33" s="156"/>
      <c r="AMC33" s="156"/>
      <c r="AMD33" s="156"/>
      <c r="AME33" s="156"/>
      <c r="AMF33" s="156"/>
      <c r="AMG33" s="156"/>
      <c r="AMH33" s="156"/>
      <c r="AMI33" s="156"/>
    </row>
    <row r="34" spans="1:1023" s="158" customFormat="1">
      <c r="A34" s="159" t="s">
        <v>262</v>
      </c>
      <c r="B34" s="154" t="s">
        <v>265</v>
      </c>
      <c r="C34" s="154"/>
      <c r="D34" s="154"/>
      <c r="E34" s="154"/>
      <c r="F34" s="283"/>
      <c r="G34" s="283"/>
      <c r="H34" s="284"/>
      <c r="I34" s="284"/>
      <c r="J34" s="284"/>
      <c r="K34" s="284"/>
      <c r="L34" s="284"/>
      <c r="M34" s="284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6"/>
      <c r="EA34" s="156"/>
      <c r="EB34" s="156"/>
      <c r="EC34" s="156"/>
      <c r="ED34" s="156"/>
      <c r="EE34" s="156"/>
      <c r="EF34" s="156"/>
      <c r="EG34" s="156"/>
      <c r="EH34" s="156"/>
      <c r="EI34" s="156"/>
      <c r="EJ34" s="156"/>
      <c r="EK34" s="156"/>
      <c r="EL34" s="156"/>
      <c r="EM34" s="156"/>
      <c r="EN34" s="156"/>
      <c r="EO34" s="156"/>
      <c r="EP34" s="156"/>
      <c r="EQ34" s="156"/>
      <c r="ER34" s="156"/>
      <c r="ES34" s="156"/>
      <c r="ET34" s="156"/>
      <c r="EU34" s="156"/>
      <c r="EV34" s="156"/>
      <c r="EW34" s="156"/>
      <c r="EX34" s="156"/>
      <c r="EY34" s="156"/>
      <c r="EZ34" s="156"/>
      <c r="FA34" s="156"/>
      <c r="FB34" s="156"/>
      <c r="FC34" s="156"/>
      <c r="FD34" s="156"/>
      <c r="FE34" s="156"/>
      <c r="FF34" s="156"/>
      <c r="FG34" s="156"/>
      <c r="FH34" s="156"/>
      <c r="FI34" s="156"/>
      <c r="FJ34" s="156"/>
      <c r="FK34" s="156"/>
      <c r="FL34" s="156"/>
      <c r="FM34" s="156"/>
      <c r="FN34" s="156"/>
      <c r="FO34" s="156"/>
      <c r="FP34" s="156"/>
      <c r="FQ34" s="156"/>
      <c r="FR34" s="156"/>
      <c r="FS34" s="156"/>
      <c r="FT34" s="156"/>
      <c r="FU34" s="156"/>
      <c r="FV34" s="156"/>
      <c r="FW34" s="156"/>
      <c r="FX34" s="156"/>
      <c r="FY34" s="156"/>
      <c r="FZ34" s="156"/>
      <c r="GA34" s="156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  <c r="GW34" s="156"/>
      <c r="GX34" s="156"/>
      <c r="GY34" s="156"/>
      <c r="GZ34" s="156"/>
      <c r="HA34" s="156"/>
      <c r="HB34" s="156"/>
      <c r="HC34" s="156"/>
      <c r="HD34" s="156"/>
      <c r="HE34" s="156"/>
      <c r="HF34" s="156"/>
      <c r="HG34" s="156"/>
      <c r="HH34" s="156"/>
      <c r="HI34" s="156"/>
      <c r="HJ34" s="156"/>
      <c r="HK34" s="156"/>
      <c r="HL34" s="156"/>
      <c r="HM34" s="156"/>
      <c r="HN34" s="156"/>
      <c r="HO34" s="156"/>
      <c r="HP34" s="156"/>
      <c r="HQ34" s="156"/>
      <c r="HR34" s="156"/>
      <c r="HS34" s="156"/>
      <c r="HT34" s="156"/>
      <c r="HU34" s="156"/>
      <c r="HV34" s="156"/>
      <c r="HW34" s="156"/>
      <c r="HX34" s="156"/>
      <c r="HY34" s="156"/>
      <c r="HZ34" s="156"/>
      <c r="IA34" s="156"/>
      <c r="IB34" s="156"/>
      <c r="IC34" s="156"/>
      <c r="ID34" s="156"/>
      <c r="IE34" s="156"/>
      <c r="IF34" s="156"/>
      <c r="IG34" s="156"/>
      <c r="IH34" s="156"/>
      <c r="II34" s="156"/>
      <c r="IJ34" s="156"/>
      <c r="IK34" s="156"/>
      <c r="IL34" s="156"/>
      <c r="IM34" s="156"/>
      <c r="IN34" s="156"/>
      <c r="IO34" s="156"/>
      <c r="IP34" s="156"/>
      <c r="IQ34" s="156"/>
      <c r="IR34" s="156"/>
      <c r="IS34" s="156"/>
      <c r="IT34" s="156"/>
      <c r="IU34" s="156"/>
      <c r="IV34" s="156"/>
      <c r="IW34" s="156"/>
      <c r="IX34" s="156"/>
      <c r="IY34" s="156"/>
      <c r="IZ34" s="156"/>
      <c r="JA34" s="156"/>
      <c r="JB34" s="156"/>
      <c r="JC34" s="156"/>
      <c r="JD34" s="156"/>
      <c r="JE34" s="156"/>
      <c r="JF34" s="156"/>
      <c r="JG34" s="156"/>
      <c r="JH34" s="156"/>
      <c r="JI34" s="156"/>
      <c r="JJ34" s="156"/>
      <c r="JK34" s="156"/>
      <c r="JL34" s="156"/>
      <c r="JM34" s="156"/>
      <c r="JN34" s="156"/>
      <c r="JO34" s="156"/>
      <c r="JP34" s="156"/>
      <c r="JQ34" s="156"/>
      <c r="JR34" s="156"/>
      <c r="JS34" s="156"/>
      <c r="JT34" s="156"/>
      <c r="JU34" s="156"/>
      <c r="JV34" s="156"/>
      <c r="JW34" s="156"/>
      <c r="JX34" s="156"/>
      <c r="JY34" s="156"/>
      <c r="JZ34" s="156"/>
      <c r="KA34" s="156"/>
      <c r="KB34" s="156"/>
      <c r="KC34" s="156"/>
      <c r="KD34" s="156"/>
      <c r="KE34" s="156"/>
      <c r="KF34" s="156"/>
      <c r="KG34" s="156"/>
      <c r="KH34" s="156"/>
      <c r="KI34" s="156"/>
      <c r="KJ34" s="156"/>
      <c r="KK34" s="156"/>
      <c r="KL34" s="156"/>
      <c r="KM34" s="156"/>
      <c r="KN34" s="156"/>
      <c r="KO34" s="156"/>
      <c r="KP34" s="156"/>
      <c r="KQ34" s="156"/>
      <c r="KR34" s="156"/>
      <c r="KS34" s="156"/>
      <c r="KT34" s="156"/>
      <c r="KU34" s="156"/>
      <c r="KV34" s="156"/>
      <c r="KW34" s="156"/>
      <c r="KX34" s="156"/>
      <c r="KY34" s="156"/>
      <c r="KZ34" s="156"/>
      <c r="LA34" s="156"/>
      <c r="LB34" s="156"/>
      <c r="LC34" s="156"/>
      <c r="LD34" s="156"/>
      <c r="LE34" s="156"/>
      <c r="LF34" s="156"/>
      <c r="LG34" s="156"/>
      <c r="LH34" s="156"/>
      <c r="LI34" s="156"/>
      <c r="LJ34" s="156"/>
      <c r="LK34" s="156"/>
      <c r="LL34" s="156"/>
      <c r="LM34" s="156"/>
      <c r="LN34" s="156"/>
      <c r="LO34" s="156"/>
      <c r="LP34" s="156"/>
      <c r="LQ34" s="156"/>
      <c r="LR34" s="156"/>
      <c r="LS34" s="156"/>
      <c r="LT34" s="156"/>
      <c r="LU34" s="156"/>
      <c r="LV34" s="156"/>
      <c r="LW34" s="156"/>
      <c r="LX34" s="156"/>
      <c r="LY34" s="156"/>
      <c r="LZ34" s="156"/>
      <c r="MA34" s="156"/>
      <c r="MB34" s="156"/>
      <c r="MC34" s="156"/>
      <c r="MD34" s="156"/>
      <c r="ME34" s="156"/>
      <c r="MF34" s="156"/>
      <c r="MG34" s="156"/>
      <c r="MH34" s="156"/>
      <c r="MI34" s="156"/>
      <c r="MJ34" s="156"/>
      <c r="MK34" s="156"/>
      <c r="ML34" s="156"/>
      <c r="MM34" s="156"/>
      <c r="MN34" s="156"/>
      <c r="MO34" s="156"/>
      <c r="MP34" s="156"/>
      <c r="MQ34" s="156"/>
      <c r="MR34" s="156"/>
      <c r="MS34" s="156"/>
      <c r="MT34" s="156"/>
      <c r="MU34" s="156"/>
      <c r="MV34" s="156"/>
      <c r="MW34" s="156"/>
      <c r="MX34" s="156"/>
      <c r="MY34" s="156"/>
      <c r="MZ34" s="156"/>
      <c r="NA34" s="156"/>
      <c r="NB34" s="156"/>
      <c r="NC34" s="156"/>
      <c r="ND34" s="156"/>
      <c r="NE34" s="156"/>
      <c r="NF34" s="156"/>
      <c r="NG34" s="156"/>
      <c r="NH34" s="156"/>
      <c r="NI34" s="156"/>
      <c r="NJ34" s="156"/>
      <c r="NK34" s="156"/>
      <c r="NL34" s="156"/>
      <c r="NM34" s="156"/>
      <c r="NN34" s="156"/>
      <c r="NO34" s="156"/>
      <c r="NP34" s="156"/>
      <c r="NQ34" s="156"/>
      <c r="NR34" s="156"/>
      <c r="NS34" s="156"/>
      <c r="NT34" s="156"/>
      <c r="NU34" s="156"/>
      <c r="NV34" s="156"/>
      <c r="NW34" s="156"/>
      <c r="NX34" s="156"/>
      <c r="NY34" s="156"/>
      <c r="NZ34" s="156"/>
      <c r="OA34" s="156"/>
      <c r="OB34" s="156"/>
      <c r="OC34" s="156"/>
      <c r="OD34" s="156"/>
      <c r="OE34" s="156"/>
      <c r="OF34" s="156"/>
      <c r="OG34" s="156"/>
      <c r="OH34" s="156"/>
      <c r="OI34" s="156"/>
      <c r="OJ34" s="156"/>
      <c r="OK34" s="156"/>
      <c r="OL34" s="156"/>
      <c r="OM34" s="156"/>
      <c r="ON34" s="156"/>
      <c r="OO34" s="156"/>
      <c r="OP34" s="156"/>
      <c r="OQ34" s="156"/>
      <c r="OR34" s="156"/>
      <c r="OS34" s="156"/>
      <c r="OT34" s="156"/>
      <c r="OU34" s="156"/>
      <c r="OV34" s="156"/>
      <c r="OW34" s="156"/>
      <c r="OX34" s="156"/>
      <c r="OY34" s="156"/>
      <c r="OZ34" s="156"/>
      <c r="PA34" s="156"/>
      <c r="PB34" s="156"/>
      <c r="PC34" s="156"/>
      <c r="PD34" s="156"/>
      <c r="PE34" s="156"/>
      <c r="PF34" s="156"/>
      <c r="PG34" s="156"/>
      <c r="PH34" s="156"/>
      <c r="PI34" s="156"/>
      <c r="PJ34" s="156"/>
      <c r="PK34" s="156"/>
      <c r="PL34" s="156"/>
      <c r="PM34" s="156"/>
      <c r="PN34" s="156"/>
      <c r="PO34" s="156"/>
      <c r="PP34" s="156"/>
      <c r="PQ34" s="156"/>
      <c r="PR34" s="156"/>
      <c r="PS34" s="156"/>
      <c r="PT34" s="156"/>
      <c r="PU34" s="156"/>
      <c r="PV34" s="156"/>
      <c r="PW34" s="156"/>
      <c r="PX34" s="156"/>
      <c r="PY34" s="156"/>
      <c r="PZ34" s="156"/>
      <c r="QA34" s="156"/>
      <c r="QB34" s="156"/>
      <c r="QC34" s="156"/>
      <c r="QD34" s="156"/>
      <c r="QE34" s="156"/>
      <c r="QF34" s="156"/>
      <c r="QG34" s="156"/>
      <c r="QH34" s="156"/>
      <c r="QI34" s="156"/>
      <c r="QJ34" s="156"/>
      <c r="QK34" s="156"/>
      <c r="QL34" s="156"/>
      <c r="QM34" s="156"/>
      <c r="QN34" s="156"/>
      <c r="QO34" s="156"/>
      <c r="QP34" s="156"/>
      <c r="QQ34" s="156"/>
      <c r="QR34" s="156"/>
      <c r="QS34" s="156"/>
      <c r="QT34" s="156"/>
      <c r="QU34" s="156"/>
      <c r="QV34" s="156"/>
      <c r="QW34" s="156"/>
      <c r="QX34" s="156"/>
      <c r="QY34" s="156"/>
      <c r="QZ34" s="156"/>
      <c r="RA34" s="156"/>
      <c r="RB34" s="156"/>
      <c r="RC34" s="156"/>
      <c r="RD34" s="156"/>
      <c r="RE34" s="156"/>
      <c r="RF34" s="156"/>
      <c r="RG34" s="156"/>
      <c r="RH34" s="156"/>
      <c r="RI34" s="156"/>
      <c r="RJ34" s="156"/>
      <c r="RK34" s="156"/>
      <c r="RL34" s="156"/>
      <c r="RM34" s="156"/>
      <c r="RN34" s="156"/>
      <c r="RO34" s="156"/>
      <c r="RP34" s="156"/>
      <c r="RQ34" s="156"/>
      <c r="RR34" s="156"/>
      <c r="RS34" s="156"/>
      <c r="RT34" s="156"/>
      <c r="RU34" s="156"/>
      <c r="RV34" s="156"/>
      <c r="RW34" s="156"/>
      <c r="RX34" s="156"/>
      <c r="RY34" s="156"/>
      <c r="RZ34" s="156"/>
      <c r="SA34" s="156"/>
      <c r="SB34" s="156"/>
      <c r="SC34" s="156"/>
      <c r="SD34" s="156"/>
      <c r="SE34" s="156"/>
      <c r="SF34" s="156"/>
      <c r="SG34" s="156"/>
      <c r="SH34" s="156"/>
      <c r="SI34" s="156"/>
      <c r="SJ34" s="156"/>
      <c r="SK34" s="156"/>
      <c r="SL34" s="156"/>
      <c r="SM34" s="156"/>
      <c r="SN34" s="156"/>
      <c r="SO34" s="156"/>
      <c r="SP34" s="156"/>
      <c r="SQ34" s="156"/>
      <c r="SR34" s="156"/>
      <c r="SS34" s="156"/>
      <c r="ST34" s="156"/>
      <c r="SU34" s="156"/>
      <c r="SV34" s="156"/>
      <c r="SW34" s="156"/>
      <c r="SX34" s="156"/>
      <c r="SY34" s="156"/>
      <c r="SZ34" s="156"/>
      <c r="TA34" s="156"/>
      <c r="TB34" s="156"/>
      <c r="TC34" s="156"/>
      <c r="TD34" s="156"/>
      <c r="TE34" s="156"/>
      <c r="TF34" s="156"/>
      <c r="TG34" s="156"/>
      <c r="TH34" s="156"/>
      <c r="TI34" s="156"/>
      <c r="TJ34" s="156"/>
      <c r="TK34" s="156"/>
      <c r="TL34" s="156"/>
      <c r="TM34" s="156"/>
      <c r="TN34" s="156"/>
      <c r="TO34" s="156"/>
      <c r="TP34" s="156"/>
      <c r="TQ34" s="156"/>
      <c r="TR34" s="156"/>
      <c r="TS34" s="156"/>
      <c r="TT34" s="156"/>
      <c r="TU34" s="156"/>
      <c r="TV34" s="156"/>
      <c r="TW34" s="156"/>
      <c r="TX34" s="156"/>
      <c r="TY34" s="156"/>
      <c r="TZ34" s="156"/>
      <c r="UA34" s="156"/>
      <c r="UB34" s="156"/>
      <c r="UC34" s="156"/>
      <c r="UD34" s="156"/>
      <c r="UE34" s="156"/>
      <c r="UF34" s="156"/>
      <c r="UG34" s="156"/>
      <c r="UH34" s="156"/>
      <c r="UI34" s="156"/>
      <c r="UJ34" s="156"/>
      <c r="UK34" s="156"/>
      <c r="UL34" s="156"/>
      <c r="UM34" s="156"/>
      <c r="UN34" s="156"/>
      <c r="UO34" s="156"/>
      <c r="UP34" s="156"/>
      <c r="UQ34" s="156"/>
      <c r="UR34" s="156"/>
      <c r="US34" s="156"/>
      <c r="UT34" s="156"/>
      <c r="UU34" s="156"/>
      <c r="UV34" s="156"/>
      <c r="UW34" s="156"/>
      <c r="UX34" s="156"/>
      <c r="UY34" s="156"/>
      <c r="UZ34" s="156"/>
      <c r="VA34" s="156"/>
      <c r="VB34" s="156"/>
      <c r="VC34" s="156"/>
      <c r="VD34" s="156"/>
      <c r="VE34" s="156"/>
      <c r="VF34" s="156"/>
      <c r="VG34" s="156"/>
      <c r="VH34" s="156"/>
      <c r="VI34" s="156"/>
      <c r="VJ34" s="156"/>
      <c r="VK34" s="156"/>
      <c r="VL34" s="156"/>
      <c r="VM34" s="156"/>
      <c r="VN34" s="156"/>
      <c r="VO34" s="156"/>
      <c r="VP34" s="156"/>
      <c r="VQ34" s="156"/>
      <c r="VR34" s="156"/>
      <c r="VS34" s="156"/>
      <c r="VT34" s="156"/>
      <c r="VU34" s="156"/>
      <c r="VV34" s="156"/>
      <c r="VW34" s="156"/>
      <c r="VX34" s="156"/>
      <c r="VY34" s="156"/>
      <c r="VZ34" s="156"/>
      <c r="WA34" s="156"/>
      <c r="WB34" s="156"/>
      <c r="WC34" s="156"/>
      <c r="WD34" s="156"/>
      <c r="WE34" s="156"/>
      <c r="WF34" s="156"/>
      <c r="WG34" s="156"/>
      <c r="WH34" s="156"/>
      <c r="WI34" s="156"/>
      <c r="WJ34" s="156"/>
      <c r="WK34" s="156"/>
      <c r="WL34" s="156"/>
      <c r="WM34" s="156"/>
      <c r="WN34" s="156"/>
      <c r="WO34" s="156"/>
      <c r="WP34" s="156"/>
      <c r="WQ34" s="156"/>
      <c r="WR34" s="156"/>
      <c r="WS34" s="156"/>
      <c r="WT34" s="156"/>
      <c r="WU34" s="156"/>
      <c r="WV34" s="156"/>
      <c r="WW34" s="156"/>
      <c r="WX34" s="156"/>
      <c r="WY34" s="156"/>
      <c r="WZ34" s="156"/>
      <c r="XA34" s="156"/>
      <c r="XB34" s="156"/>
      <c r="XC34" s="156"/>
      <c r="XD34" s="156"/>
      <c r="XE34" s="156"/>
      <c r="XF34" s="156"/>
      <c r="XG34" s="156"/>
      <c r="XH34" s="156"/>
      <c r="XI34" s="156"/>
      <c r="XJ34" s="156"/>
      <c r="XK34" s="156"/>
      <c r="XL34" s="156"/>
      <c r="XM34" s="156"/>
      <c r="XN34" s="156"/>
      <c r="XO34" s="156"/>
      <c r="XP34" s="156"/>
      <c r="XQ34" s="156"/>
      <c r="XR34" s="156"/>
      <c r="XS34" s="156"/>
      <c r="XT34" s="156"/>
      <c r="XU34" s="156"/>
      <c r="XV34" s="156"/>
      <c r="XW34" s="156"/>
      <c r="XX34" s="156"/>
      <c r="XY34" s="156"/>
      <c r="XZ34" s="156"/>
      <c r="YA34" s="156"/>
      <c r="YB34" s="156"/>
      <c r="YC34" s="156"/>
      <c r="YD34" s="156"/>
      <c r="YE34" s="156"/>
      <c r="YF34" s="156"/>
      <c r="YG34" s="156"/>
      <c r="YH34" s="156"/>
      <c r="YI34" s="156"/>
      <c r="YJ34" s="156"/>
      <c r="YK34" s="156"/>
      <c r="YL34" s="156"/>
      <c r="YM34" s="156"/>
      <c r="YN34" s="156"/>
      <c r="YO34" s="156"/>
      <c r="YP34" s="156"/>
      <c r="YQ34" s="156"/>
      <c r="YR34" s="156"/>
      <c r="YS34" s="156"/>
      <c r="YT34" s="156"/>
      <c r="YU34" s="156"/>
      <c r="YV34" s="156"/>
      <c r="YW34" s="156"/>
      <c r="YX34" s="156"/>
      <c r="YY34" s="156"/>
      <c r="YZ34" s="156"/>
      <c r="ZA34" s="156"/>
      <c r="ZB34" s="156"/>
      <c r="ZC34" s="156"/>
      <c r="ZD34" s="156"/>
      <c r="ZE34" s="156"/>
      <c r="ZF34" s="156"/>
      <c r="ZG34" s="156"/>
      <c r="ZH34" s="156"/>
      <c r="ZI34" s="156"/>
      <c r="ZJ34" s="156"/>
      <c r="ZK34" s="156"/>
      <c r="ZL34" s="156"/>
      <c r="ZM34" s="156"/>
      <c r="ZN34" s="156"/>
      <c r="ZO34" s="156"/>
      <c r="ZP34" s="156"/>
      <c r="ZQ34" s="156"/>
      <c r="ZR34" s="156"/>
      <c r="ZS34" s="156"/>
      <c r="ZT34" s="156"/>
      <c r="ZU34" s="156"/>
      <c r="ZV34" s="156"/>
      <c r="ZW34" s="156"/>
      <c r="ZX34" s="156"/>
      <c r="ZY34" s="156"/>
      <c r="ZZ34" s="156"/>
      <c r="AAA34" s="156"/>
      <c r="AAB34" s="156"/>
      <c r="AAC34" s="156"/>
      <c r="AAD34" s="156"/>
      <c r="AAE34" s="156"/>
      <c r="AAF34" s="156"/>
      <c r="AAG34" s="156"/>
      <c r="AAH34" s="156"/>
      <c r="AAI34" s="156"/>
      <c r="AAJ34" s="156"/>
      <c r="AAK34" s="156"/>
      <c r="AAL34" s="156"/>
      <c r="AAM34" s="156"/>
      <c r="AAN34" s="156"/>
      <c r="AAO34" s="156"/>
      <c r="AAP34" s="156"/>
      <c r="AAQ34" s="156"/>
      <c r="AAR34" s="156"/>
      <c r="AAS34" s="156"/>
      <c r="AAT34" s="156"/>
      <c r="AAU34" s="156"/>
      <c r="AAV34" s="156"/>
      <c r="AAW34" s="156"/>
      <c r="AAX34" s="156"/>
      <c r="AAY34" s="156"/>
      <c r="AAZ34" s="156"/>
      <c r="ABA34" s="156"/>
      <c r="ABB34" s="156"/>
      <c r="ABC34" s="156"/>
      <c r="ABD34" s="156"/>
      <c r="ABE34" s="156"/>
      <c r="ABF34" s="156"/>
      <c r="ABG34" s="156"/>
      <c r="ABH34" s="156"/>
      <c r="ABI34" s="156"/>
      <c r="ABJ34" s="156"/>
      <c r="ABK34" s="156"/>
      <c r="ABL34" s="156"/>
      <c r="ABM34" s="156"/>
      <c r="ABN34" s="156"/>
      <c r="ABO34" s="156"/>
      <c r="ABP34" s="156"/>
      <c r="ABQ34" s="156"/>
      <c r="ABR34" s="156"/>
      <c r="ABS34" s="156"/>
      <c r="ABT34" s="156"/>
      <c r="ABU34" s="156"/>
      <c r="ABV34" s="156"/>
      <c r="ABW34" s="156"/>
      <c r="ABX34" s="156"/>
      <c r="ABY34" s="156"/>
      <c r="ABZ34" s="156"/>
      <c r="ACA34" s="156"/>
      <c r="ACB34" s="156"/>
      <c r="ACC34" s="156"/>
      <c r="ACD34" s="156"/>
      <c r="ACE34" s="156"/>
      <c r="ACF34" s="156"/>
      <c r="ACG34" s="156"/>
      <c r="ACH34" s="156"/>
      <c r="ACI34" s="156"/>
      <c r="ACJ34" s="156"/>
      <c r="ACK34" s="156"/>
      <c r="ACL34" s="156"/>
      <c r="ACM34" s="156"/>
      <c r="ACN34" s="156"/>
      <c r="ACO34" s="156"/>
      <c r="ACP34" s="156"/>
      <c r="ACQ34" s="156"/>
      <c r="ACR34" s="156"/>
      <c r="ACS34" s="156"/>
      <c r="ACT34" s="156"/>
      <c r="ACU34" s="156"/>
      <c r="ACV34" s="156"/>
      <c r="ACW34" s="156"/>
      <c r="ACX34" s="156"/>
      <c r="ACY34" s="156"/>
      <c r="ACZ34" s="156"/>
      <c r="ADA34" s="156"/>
      <c r="ADB34" s="156"/>
      <c r="ADC34" s="156"/>
      <c r="ADD34" s="156"/>
      <c r="ADE34" s="156"/>
      <c r="ADF34" s="156"/>
      <c r="ADG34" s="156"/>
      <c r="ADH34" s="156"/>
      <c r="ADI34" s="156"/>
      <c r="ADJ34" s="156"/>
      <c r="ADK34" s="156"/>
      <c r="ADL34" s="156"/>
      <c r="ADM34" s="156"/>
      <c r="ADN34" s="156"/>
      <c r="ADO34" s="156"/>
      <c r="ADP34" s="156"/>
      <c r="ADQ34" s="156"/>
      <c r="ADR34" s="156"/>
      <c r="ADS34" s="156"/>
      <c r="ADT34" s="156"/>
      <c r="ADU34" s="156"/>
      <c r="ADV34" s="156"/>
      <c r="ADW34" s="156"/>
      <c r="ADX34" s="156"/>
      <c r="ADY34" s="156"/>
      <c r="ADZ34" s="156"/>
      <c r="AEA34" s="156"/>
      <c r="AEB34" s="156"/>
      <c r="AEC34" s="156"/>
      <c r="AED34" s="156"/>
      <c r="AEE34" s="156"/>
      <c r="AEF34" s="156"/>
      <c r="AEG34" s="156"/>
      <c r="AEH34" s="156"/>
      <c r="AEI34" s="156"/>
      <c r="AEJ34" s="156"/>
      <c r="AEK34" s="156"/>
      <c r="AEL34" s="156"/>
      <c r="AEM34" s="156"/>
      <c r="AEN34" s="156"/>
      <c r="AEO34" s="156"/>
      <c r="AEP34" s="156"/>
      <c r="AEQ34" s="156"/>
      <c r="AER34" s="156"/>
      <c r="AES34" s="156"/>
      <c r="AET34" s="156"/>
      <c r="AEU34" s="156"/>
      <c r="AEV34" s="156"/>
      <c r="AEW34" s="156"/>
      <c r="AEX34" s="156"/>
      <c r="AEY34" s="156"/>
      <c r="AEZ34" s="156"/>
      <c r="AFA34" s="156"/>
      <c r="AFB34" s="156"/>
      <c r="AFC34" s="156"/>
      <c r="AFD34" s="156"/>
      <c r="AFE34" s="156"/>
      <c r="AFF34" s="156"/>
      <c r="AFG34" s="156"/>
      <c r="AFH34" s="156"/>
      <c r="AFI34" s="156"/>
      <c r="AFJ34" s="156"/>
      <c r="AFK34" s="156"/>
      <c r="AFL34" s="156"/>
      <c r="AFM34" s="156"/>
      <c r="AFN34" s="156"/>
      <c r="AFO34" s="156"/>
      <c r="AFP34" s="156"/>
      <c r="AFQ34" s="156"/>
      <c r="AFR34" s="156"/>
      <c r="AFS34" s="156"/>
      <c r="AFT34" s="156"/>
      <c r="AFU34" s="156"/>
      <c r="AFV34" s="156"/>
      <c r="AFW34" s="156"/>
      <c r="AFX34" s="156"/>
      <c r="AFY34" s="156"/>
      <c r="AFZ34" s="156"/>
      <c r="AGA34" s="156"/>
      <c r="AGB34" s="156"/>
      <c r="AGC34" s="156"/>
      <c r="AGD34" s="156"/>
      <c r="AGE34" s="156"/>
      <c r="AGF34" s="156"/>
      <c r="AGG34" s="156"/>
      <c r="AGH34" s="156"/>
      <c r="AGI34" s="156"/>
      <c r="AGJ34" s="156"/>
      <c r="AGK34" s="156"/>
      <c r="AGL34" s="156"/>
      <c r="AGM34" s="156"/>
      <c r="AGN34" s="156"/>
      <c r="AGO34" s="156"/>
      <c r="AGP34" s="156"/>
      <c r="AGQ34" s="156"/>
      <c r="AGR34" s="156"/>
      <c r="AGS34" s="156"/>
      <c r="AGT34" s="156"/>
      <c r="AGU34" s="156"/>
      <c r="AGV34" s="156"/>
      <c r="AGW34" s="156"/>
      <c r="AGX34" s="156"/>
      <c r="AGY34" s="156"/>
      <c r="AGZ34" s="156"/>
      <c r="AHA34" s="156"/>
      <c r="AHB34" s="156"/>
      <c r="AHC34" s="156"/>
      <c r="AHD34" s="156"/>
      <c r="AHE34" s="156"/>
      <c r="AHF34" s="156"/>
      <c r="AHG34" s="156"/>
      <c r="AHH34" s="156"/>
      <c r="AHI34" s="156"/>
      <c r="AHJ34" s="156"/>
      <c r="AHK34" s="156"/>
      <c r="AHL34" s="156"/>
      <c r="AHM34" s="156"/>
      <c r="AHN34" s="156"/>
      <c r="AHO34" s="156"/>
      <c r="AHP34" s="156"/>
      <c r="AHQ34" s="156"/>
      <c r="AHR34" s="156"/>
      <c r="AHS34" s="156"/>
      <c r="AHT34" s="156"/>
      <c r="AHU34" s="156"/>
      <c r="AHV34" s="156"/>
      <c r="AHW34" s="156"/>
      <c r="AHX34" s="156"/>
      <c r="AHY34" s="156"/>
      <c r="AHZ34" s="156"/>
      <c r="AIA34" s="156"/>
      <c r="AIB34" s="156"/>
      <c r="AIC34" s="156"/>
      <c r="AID34" s="156"/>
      <c r="AIE34" s="156"/>
      <c r="AIF34" s="156"/>
      <c r="AIG34" s="156"/>
      <c r="AIH34" s="156"/>
      <c r="AII34" s="156"/>
      <c r="AIJ34" s="156"/>
      <c r="AIK34" s="156"/>
      <c r="AIL34" s="156"/>
      <c r="AIM34" s="156"/>
      <c r="AIN34" s="156"/>
      <c r="AIO34" s="156"/>
      <c r="AIP34" s="156"/>
      <c r="AIQ34" s="156"/>
      <c r="AIR34" s="156"/>
      <c r="AIS34" s="156"/>
      <c r="AIT34" s="156"/>
      <c r="AIU34" s="156"/>
      <c r="AIV34" s="156"/>
      <c r="AIW34" s="156"/>
      <c r="AIX34" s="156"/>
      <c r="AIY34" s="156"/>
      <c r="AIZ34" s="156"/>
      <c r="AJA34" s="156"/>
      <c r="AJB34" s="156"/>
      <c r="AJC34" s="156"/>
      <c r="AJD34" s="156"/>
      <c r="AJE34" s="156"/>
      <c r="AJF34" s="156"/>
      <c r="AJG34" s="156"/>
      <c r="AJH34" s="156"/>
      <c r="AJI34" s="156"/>
      <c r="AJJ34" s="156"/>
      <c r="AJK34" s="156"/>
      <c r="AJL34" s="156"/>
      <c r="AJM34" s="156"/>
      <c r="AJN34" s="156"/>
      <c r="AJO34" s="156"/>
      <c r="AJP34" s="156"/>
      <c r="AJQ34" s="156"/>
      <c r="AJR34" s="156"/>
      <c r="AJS34" s="156"/>
      <c r="AJT34" s="156"/>
      <c r="AJU34" s="156"/>
      <c r="AJV34" s="156"/>
      <c r="AJW34" s="156"/>
      <c r="AJX34" s="156"/>
      <c r="AJY34" s="156"/>
      <c r="AJZ34" s="156"/>
      <c r="AKA34" s="156"/>
      <c r="AKB34" s="156"/>
      <c r="AKC34" s="156"/>
      <c r="AKD34" s="156"/>
      <c r="AKE34" s="156"/>
      <c r="AKF34" s="156"/>
      <c r="AKG34" s="156"/>
      <c r="AKH34" s="156"/>
      <c r="AKI34" s="156"/>
      <c r="AKJ34" s="156"/>
      <c r="AKK34" s="156"/>
      <c r="AKL34" s="156"/>
      <c r="AKM34" s="156"/>
      <c r="AKN34" s="156"/>
      <c r="AKO34" s="156"/>
      <c r="AKP34" s="156"/>
      <c r="AKQ34" s="156"/>
      <c r="AKR34" s="156"/>
      <c r="AKS34" s="156"/>
      <c r="AKT34" s="156"/>
      <c r="AKU34" s="156"/>
      <c r="AKV34" s="156"/>
      <c r="AKW34" s="156"/>
      <c r="AKX34" s="156"/>
      <c r="AKY34" s="156"/>
      <c r="AKZ34" s="156"/>
      <c r="ALA34" s="156"/>
      <c r="ALB34" s="156"/>
      <c r="ALC34" s="156"/>
      <c r="ALD34" s="156"/>
      <c r="ALE34" s="156"/>
      <c r="ALF34" s="156"/>
      <c r="ALG34" s="156"/>
      <c r="ALH34" s="156"/>
      <c r="ALI34" s="156"/>
      <c r="ALJ34" s="156"/>
      <c r="ALK34" s="156"/>
      <c r="ALL34" s="156"/>
      <c r="ALM34" s="156"/>
      <c r="ALN34" s="156"/>
      <c r="ALO34" s="156"/>
      <c r="ALP34" s="156"/>
      <c r="ALQ34" s="156"/>
      <c r="ALR34" s="156"/>
      <c r="ALS34" s="156"/>
      <c r="ALT34" s="156"/>
      <c r="ALU34" s="156"/>
      <c r="ALV34" s="156"/>
      <c r="ALW34" s="156"/>
      <c r="ALX34" s="156"/>
      <c r="ALY34" s="156"/>
      <c r="ALZ34" s="156"/>
      <c r="AMA34" s="156"/>
      <c r="AMB34" s="156"/>
      <c r="AMC34" s="156"/>
      <c r="AMD34" s="156"/>
      <c r="AME34" s="156"/>
      <c r="AMF34" s="156"/>
      <c r="AMG34" s="156"/>
      <c r="AMH34" s="156"/>
      <c r="AMI34" s="156"/>
    </row>
    <row r="35" spans="1:1023" s="158" customFormat="1">
      <c r="A35" s="160" t="s">
        <v>217</v>
      </c>
      <c r="B35" s="161" t="s">
        <v>243</v>
      </c>
      <c r="C35" s="161"/>
      <c r="D35" s="154"/>
      <c r="E35" s="154"/>
      <c r="F35" s="162"/>
      <c r="G35" s="162"/>
      <c r="H35" s="163"/>
      <c r="I35" s="163"/>
      <c r="J35" s="163"/>
      <c r="K35" s="163"/>
      <c r="L35" s="163"/>
      <c r="M35" s="163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6"/>
      <c r="DG35" s="156"/>
      <c r="DH35" s="156"/>
      <c r="DI35" s="156"/>
      <c r="DJ35" s="156"/>
      <c r="DK35" s="156"/>
      <c r="DL35" s="156"/>
      <c r="DM35" s="156"/>
      <c r="DN35" s="156"/>
      <c r="DO35" s="156"/>
      <c r="DP35" s="156"/>
      <c r="DQ35" s="156"/>
      <c r="DR35" s="156"/>
      <c r="DS35" s="156"/>
      <c r="DT35" s="156"/>
      <c r="DU35" s="156"/>
      <c r="DV35" s="156"/>
      <c r="DW35" s="156"/>
      <c r="DX35" s="156"/>
      <c r="DY35" s="156"/>
      <c r="DZ35" s="156"/>
      <c r="EA35" s="156"/>
      <c r="EB35" s="156"/>
      <c r="EC35" s="156"/>
      <c r="ED35" s="156"/>
      <c r="EE35" s="156"/>
      <c r="EF35" s="156"/>
      <c r="EG35" s="156"/>
      <c r="EH35" s="156"/>
      <c r="EI35" s="156"/>
      <c r="EJ35" s="156"/>
      <c r="EK35" s="156"/>
      <c r="EL35" s="156"/>
      <c r="EM35" s="156"/>
      <c r="EN35" s="156"/>
      <c r="EO35" s="156"/>
      <c r="EP35" s="156"/>
      <c r="EQ35" s="156"/>
      <c r="ER35" s="156"/>
      <c r="ES35" s="156"/>
      <c r="ET35" s="156"/>
      <c r="EU35" s="156"/>
      <c r="EV35" s="156"/>
      <c r="EW35" s="156"/>
      <c r="EX35" s="156"/>
      <c r="EY35" s="156"/>
      <c r="EZ35" s="156"/>
      <c r="FA35" s="156"/>
      <c r="FB35" s="156"/>
      <c r="FC35" s="156"/>
      <c r="FD35" s="156"/>
      <c r="FE35" s="156"/>
      <c r="FF35" s="156"/>
      <c r="FG35" s="156"/>
      <c r="FH35" s="156"/>
      <c r="FI35" s="156"/>
      <c r="FJ35" s="156"/>
      <c r="FK35" s="156"/>
      <c r="FL35" s="156"/>
      <c r="FM35" s="156"/>
      <c r="FN35" s="156"/>
      <c r="FO35" s="156"/>
      <c r="FP35" s="156"/>
      <c r="FQ35" s="156"/>
      <c r="FR35" s="156"/>
      <c r="FS35" s="156"/>
      <c r="FT35" s="156"/>
      <c r="FU35" s="156"/>
      <c r="FV35" s="156"/>
      <c r="FW35" s="156"/>
      <c r="FX35" s="156"/>
      <c r="FY35" s="156"/>
      <c r="FZ35" s="156"/>
      <c r="GA35" s="156"/>
      <c r="GB35" s="156"/>
      <c r="GC35" s="156"/>
      <c r="GD35" s="156"/>
      <c r="GE35" s="156"/>
      <c r="GF35" s="156"/>
      <c r="GG35" s="156"/>
      <c r="GH35" s="156"/>
      <c r="GI35" s="156"/>
      <c r="GJ35" s="156"/>
      <c r="GK35" s="156"/>
      <c r="GL35" s="156"/>
      <c r="GM35" s="156"/>
      <c r="GN35" s="156"/>
      <c r="GO35" s="156"/>
      <c r="GP35" s="156"/>
      <c r="GQ35" s="156"/>
      <c r="GR35" s="156"/>
      <c r="GS35" s="156"/>
      <c r="GT35" s="156"/>
      <c r="GU35" s="156"/>
      <c r="GV35" s="156"/>
      <c r="GW35" s="156"/>
      <c r="GX35" s="156"/>
      <c r="GY35" s="156"/>
      <c r="GZ35" s="156"/>
      <c r="HA35" s="156"/>
      <c r="HB35" s="156"/>
      <c r="HC35" s="156"/>
      <c r="HD35" s="156"/>
      <c r="HE35" s="156"/>
      <c r="HF35" s="156"/>
      <c r="HG35" s="156"/>
      <c r="HH35" s="156"/>
      <c r="HI35" s="156"/>
      <c r="HJ35" s="156"/>
      <c r="HK35" s="156"/>
      <c r="HL35" s="156"/>
      <c r="HM35" s="156"/>
      <c r="HN35" s="156"/>
      <c r="HO35" s="156"/>
      <c r="HP35" s="156"/>
      <c r="HQ35" s="156"/>
      <c r="HR35" s="156"/>
      <c r="HS35" s="156"/>
      <c r="HT35" s="156"/>
      <c r="HU35" s="156"/>
      <c r="HV35" s="156"/>
      <c r="HW35" s="156"/>
      <c r="HX35" s="156"/>
      <c r="HY35" s="156"/>
      <c r="HZ35" s="156"/>
      <c r="IA35" s="156"/>
      <c r="IB35" s="156"/>
      <c r="IC35" s="156"/>
      <c r="ID35" s="156"/>
      <c r="IE35" s="156"/>
      <c r="IF35" s="156"/>
      <c r="IG35" s="156"/>
      <c r="IH35" s="156"/>
      <c r="II35" s="156"/>
      <c r="IJ35" s="156"/>
      <c r="IK35" s="156"/>
      <c r="IL35" s="156"/>
      <c r="IM35" s="156"/>
      <c r="IN35" s="156"/>
      <c r="IO35" s="156"/>
      <c r="IP35" s="156"/>
      <c r="IQ35" s="156"/>
      <c r="IR35" s="156"/>
      <c r="IS35" s="156"/>
      <c r="IT35" s="156"/>
      <c r="IU35" s="156"/>
      <c r="IV35" s="156"/>
      <c r="IW35" s="156"/>
      <c r="IX35" s="156"/>
      <c r="IY35" s="156"/>
      <c r="IZ35" s="156"/>
      <c r="JA35" s="156"/>
      <c r="JB35" s="156"/>
      <c r="JC35" s="156"/>
      <c r="JD35" s="156"/>
      <c r="JE35" s="156"/>
      <c r="JF35" s="156"/>
      <c r="JG35" s="156"/>
      <c r="JH35" s="156"/>
      <c r="JI35" s="156"/>
      <c r="JJ35" s="156"/>
      <c r="JK35" s="156"/>
      <c r="JL35" s="156"/>
      <c r="JM35" s="156"/>
      <c r="JN35" s="156"/>
      <c r="JO35" s="156"/>
      <c r="JP35" s="156"/>
      <c r="JQ35" s="156"/>
      <c r="JR35" s="156"/>
      <c r="JS35" s="156"/>
      <c r="JT35" s="156"/>
      <c r="JU35" s="156"/>
      <c r="JV35" s="156"/>
      <c r="JW35" s="156"/>
      <c r="JX35" s="156"/>
      <c r="JY35" s="156"/>
      <c r="JZ35" s="156"/>
      <c r="KA35" s="156"/>
      <c r="KB35" s="156"/>
      <c r="KC35" s="156"/>
      <c r="KD35" s="156"/>
      <c r="KE35" s="156"/>
      <c r="KF35" s="156"/>
      <c r="KG35" s="156"/>
      <c r="KH35" s="156"/>
      <c r="KI35" s="156"/>
      <c r="KJ35" s="156"/>
      <c r="KK35" s="156"/>
      <c r="KL35" s="156"/>
      <c r="KM35" s="156"/>
      <c r="KN35" s="156"/>
      <c r="KO35" s="156"/>
      <c r="KP35" s="156"/>
      <c r="KQ35" s="156"/>
      <c r="KR35" s="156"/>
      <c r="KS35" s="156"/>
      <c r="KT35" s="156"/>
      <c r="KU35" s="156"/>
      <c r="KV35" s="156"/>
      <c r="KW35" s="156"/>
      <c r="KX35" s="156"/>
      <c r="KY35" s="156"/>
      <c r="KZ35" s="156"/>
      <c r="LA35" s="156"/>
      <c r="LB35" s="156"/>
      <c r="LC35" s="156"/>
      <c r="LD35" s="156"/>
      <c r="LE35" s="156"/>
      <c r="LF35" s="156"/>
      <c r="LG35" s="156"/>
      <c r="LH35" s="156"/>
      <c r="LI35" s="156"/>
      <c r="LJ35" s="156"/>
      <c r="LK35" s="156"/>
      <c r="LL35" s="156"/>
      <c r="LM35" s="156"/>
      <c r="LN35" s="156"/>
      <c r="LO35" s="156"/>
      <c r="LP35" s="156"/>
      <c r="LQ35" s="156"/>
      <c r="LR35" s="156"/>
      <c r="LS35" s="156"/>
      <c r="LT35" s="156"/>
      <c r="LU35" s="156"/>
      <c r="LV35" s="156"/>
      <c r="LW35" s="156"/>
      <c r="LX35" s="156"/>
      <c r="LY35" s="156"/>
      <c r="LZ35" s="156"/>
      <c r="MA35" s="156"/>
      <c r="MB35" s="156"/>
      <c r="MC35" s="156"/>
      <c r="MD35" s="156"/>
      <c r="ME35" s="156"/>
      <c r="MF35" s="156"/>
      <c r="MG35" s="156"/>
      <c r="MH35" s="156"/>
      <c r="MI35" s="156"/>
      <c r="MJ35" s="156"/>
      <c r="MK35" s="156"/>
      <c r="ML35" s="156"/>
      <c r="MM35" s="156"/>
      <c r="MN35" s="156"/>
      <c r="MO35" s="156"/>
      <c r="MP35" s="156"/>
      <c r="MQ35" s="156"/>
      <c r="MR35" s="156"/>
      <c r="MS35" s="156"/>
      <c r="MT35" s="156"/>
      <c r="MU35" s="156"/>
      <c r="MV35" s="156"/>
      <c r="MW35" s="156"/>
      <c r="MX35" s="156"/>
      <c r="MY35" s="156"/>
      <c r="MZ35" s="156"/>
      <c r="NA35" s="156"/>
      <c r="NB35" s="156"/>
      <c r="NC35" s="156"/>
      <c r="ND35" s="156"/>
      <c r="NE35" s="156"/>
      <c r="NF35" s="156"/>
      <c r="NG35" s="156"/>
      <c r="NH35" s="156"/>
      <c r="NI35" s="156"/>
      <c r="NJ35" s="156"/>
      <c r="NK35" s="156"/>
      <c r="NL35" s="156"/>
      <c r="NM35" s="156"/>
      <c r="NN35" s="156"/>
      <c r="NO35" s="156"/>
      <c r="NP35" s="156"/>
      <c r="NQ35" s="156"/>
      <c r="NR35" s="156"/>
      <c r="NS35" s="156"/>
      <c r="NT35" s="156"/>
      <c r="NU35" s="156"/>
      <c r="NV35" s="156"/>
      <c r="NW35" s="156"/>
      <c r="NX35" s="156"/>
      <c r="NY35" s="156"/>
      <c r="NZ35" s="156"/>
      <c r="OA35" s="156"/>
      <c r="OB35" s="156"/>
      <c r="OC35" s="156"/>
      <c r="OD35" s="156"/>
      <c r="OE35" s="156"/>
      <c r="OF35" s="156"/>
      <c r="OG35" s="156"/>
      <c r="OH35" s="156"/>
      <c r="OI35" s="156"/>
      <c r="OJ35" s="156"/>
      <c r="OK35" s="156"/>
      <c r="OL35" s="156"/>
      <c r="OM35" s="156"/>
      <c r="ON35" s="156"/>
      <c r="OO35" s="156"/>
      <c r="OP35" s="156"/>
      <c r="OQ35" s="156"/>
      <c r="OR35" s="156"/>
      <c r="OS35" s="156"/>
      <c r="OT35" s="156"/>
      <c r="OU35" s="156"/>
      <c r="OV35" s="156"/>
      <c r="OW35" s="156"/>
      <c r="OX35" s="156"/>
      <c r="OY35" s="156"/>
      <c r="OZ35" s="156"/>
      <c r="PA35" s="156"/>
      <c r="PB35" s="156"/>
      <c r="PC35" s="156"/>
      <c r="PD35" s="156"/>
      <c r="PE35" s="156"/>
      <c r="PF35" s="156"/>
      <c r="PG35" s="156"/>
      <c r="PH35" s="156"/>
      <c r="PI35" s="156"/>
      <c r="PJ35" s="156"/>
      <c r="PK35" s="156"/>
      <c r="PL35" s="156"/>
      <c r="PM35" s="156"/>
      <c r="PN35" s="156"/>
      <c r="PO35" s="156"/>
      <c r="PP35" s="156"/>
      <c r="PQ35" s="156"/>
      <c r="PR35" s="156"/>
      <c r="PS35" s="156"/>
      <c r="PT35" s="156"/>
      <c r="PU35" s="156"/>
      <c r="PV35" s="156"/>
      <c r="PW35" s="156"/>
      <c r="PX35" s="156"/>
      <c r="PY35" s="156"/>
      <c r="PZ35" s="156"/>
      <c r="QA35" s="156"/>
      <c r="QB35" s="156"/>
      <c r="QC35" s="156"/>
      <c r="QD35" s="156"/>
      <c r="QE35" s="156"/>
      <c r="QF35" s="156"/>
      <c r="QG35" s="156"/>
      <c r="QH35" s="156"/>
      <c r="QI35" s="156"/>
      <c r="QJ35" s="156"/>
      <c r="QK35" s="156"/>
      <c r="QL35" s="156"/>
      <c r="QM35" s="156"/>
      <c r="QN35" s="156"/>
      <c r="QO35" s="156"/>
      <c r="QP35" s="156"/>
      <c r="QQ35" s="156"/>
      <c r="QR35" s="156"/>
      <c r="QS35" s="156"/>
      <c r="QT35" s="156"/>
      <c r="QU35" s="156"/>
      <c r="QV35" s="156"/>
      <c r="QW35" s="156"/>
      <c r="QX35" s="156"/>
      <c r="QY35" s="156"/>
      <c r="QZ35" s="156"/>
      <c r="RA35" s="156"/>
      <c r="RB35" s="156"/>
      <c r="RC35" s="156"/>
      <c r="RD35" s="156"/>
      <c r="RE35" s="156"/>
      <c r="RF35" s="156"/>
      <c r="RG35" s="156"/>
      <c r="RH35" s="156"/>
      <c r="RI35" s="156"/>
      <c r="RJ35" s="156"/>
      <c r="RK35" s="156"/>
      <c r="RL35" s="156"/>
      <c r="RM35" s="156"/>
      <c r="RN35" s="156"/>
      <c r="RO35" s="156"/>
      <c r="RP35" s="156"/>
      <c r="RQ35" s="156"/>
      <c r="RR35" s="156"/>
      <c r="RS35" s="156"/>
      <c r="RT35" s="156"/>
      <c r="RU35" s="156"/>
      <c r="RV35" s="156"/>
      <c r="RW35" s="156"/>
      <c r="RX35" s="156"/>
      <c r="RY35" s="156"/>
      <c r="RZ35" s="156"/>
      <c r="SA35" s="156"/>
      <c r="SB35" s="156"/>
      <c r="SC35" s="156"/>
      <c r="SD35" s="156"/>
      <c r="SE35" s="156"/>
      <c r="SF35" s="156"/>
      <c r="SG35" s="156"/>
      <c r="SH35" s="156"/>
      <c r="SI35" s="156"/>
      <c r="SJ35" s="156"/>
      <c r="SK35" s="156"/>
      <c r="SL35" s="156"/>
      <c r="SM35" s="156"/>
      <c r="SN35" s="156"/>
      <c r="SO35" s="156"/>
      <c r="SP35" s="156"/>
      <c r="SQ35" s="156"/>
      <c r="SR35" s="156"/>
      <c r="SS35" s="156"/>
      <c r="ST35" s="156"/>
      <c r="SU35" s="156"/>
      <c r="SV35" s="156"/>
      <c r="SW35" s="156"/>
      <c r="SX35" s="156"/>
      <c r="SY35" s="156"/>
      <c r="SZ35" s="156"/>
      <c r="TA35" s="156"/>
      <c r="TB35" s="156"/>
      <c r="TC35" s="156"/>
      <c r="TD35" s="156"/>
      <c r="TE35" s="156"/>
      <c r="TF35" s="156"/>
      <c r="TG35" s="156"/>
      <c r="TH35" s="156"/>
      <c r="TI35" s="156"/>
      <c r="TJ35" s="156"/>
      <c r="TK35" s="156"/>
      <c r="TL35" s="156"/>
      <c r="TM35" s="156"/>
      <c r="TN35" s="156"/>
      <c r="TO35" s="156"/>
      <c r="TP35" s="156"/>
      <c r="TQ35" s="156"/>
      <c r="TR35" s="156"/>
      <c r="TS35" s="156"/>
      <c r="TT35" s="156"/>
      <c r="TU35" s="156"/>
      <c r="TV35" s="156"/>
      <c r="TW35" s="156"/>
      <c r="TX35" s="156"/>
      <c r="TY35" s="156"/>
      <c r="TZ35" s="156"/>
      <c r="UA35" s="156"/>
      <c r="UB35" s="156"/>
      <c r="UC35" s="156"/>
      <c r="UD35" s="156"/>
      <c r="UE35" s="156"/>
      <c r="UF35" s="156"/>
      <c r="UG35" s="156"/>
      <c r="UH35" s="156"/>
      <c r="UI35" s="156"/>
      <c r="UJ35" s="156"/>
      <c r="UK35" s="156"/>
      <c r="UL35" s="156"/>
      <c r="UM35" s="156"/>
      <c r="UN35" s="156"/>
      <c r="UO35" s="156"/>
      <c r="UP35" s="156"/>
      <c r="UQ35" s="156"/>
      <c r="UR35" s="156"/>
      <c r="US35" s="156"/>
      <c r="UT35" s="156"/>
      <c r="UU35" s="156"/>
      <c r="UV35" s="156"/>
      <c r="UW35" s="156"/>
      <c r="UX35" s="156"/>
      <c r="UY35" s="156"/>
      <c r="UZ35" s="156"/>
      <c r="VA35" s="156"/>
      <c r="VB35" s="156"/>
      <c r="VC35" s="156"/>
      <c r="VD35" s="156"/>
      <c r="VE35" s="156"/>
      <c r="VF35" s="156"/>
      <c r="VG35" s="156"/>
      <c r="VH35" s="156"/>
      <c r="VI35" s="156"/>
      <c r="VJ35" s="156"/>
      <c r="VK35" s="156"/>
      <c r="VL35" s="156"/>
      <c r="VM35" s="156"/>
      <c r="VN35" s="156"/>
      <c r="VO35" s="156"/>
      <c r="VP35" s="156"/>
      <c r="VQ35" s="156"/>
      <c r="VR35" s="156"/>
      <c r="VS35" s="156"/>
      <c r="VT35" s="156"/>
      <c r="VU35" s="156"/>
      <c r="VV35" s="156"/>
      <c r="VW35" s="156"/>
      <c r="VX35" s="156"/>
      <c r="VY35" s="156"/>
      <c r="VZ35" s="156"/>
      <c r="WA35" s="156"/>
      <c r="WB35" s="156"/>
      <c r="WC35" s="156"/>
      <c r="WD35" s="156"/>
      <c r="WE35" s="156"/>
      <c r="WF35" s="156"/>
      <c r="WG35" s="156"/>
      <c r="WH35" s="156"/>
      <c r="WI35" s="156"/>
      <c r="WJ35" s="156"/>
      <c r="WK35" s="156"/>
      <c r="WL35" s="156"/>
      <c r="WM35" s="156"/>
      <c r="WN35" s="156"/>
      <c r="WO35" s="156"/>
      <c r="WP35" s="156"/>
      <c r="WQ35" s="156"/>
      <c r="WR35" s="156"/>
      <c r="WS35" s="156"/>
      <c r="WT35" s="156"/>
      <c r="WU35" s="156"/>
      <c r="WV35" s="156"/>
      <c r="WW35" s="156"/>
      <c r="WX35" s="156"/>
      <c r="WY35" s="156"/>
      <c r="WZ35" s="156"/>
      <c r="XA35" s="156"/>
      <c r="XB35" s="156"/>
      <c r="XC35" s="156"/>
      <c r="XD35" s="156"/>
      <c r="XE35" s="156"/>
      <c r="XF35" s="156"/>
      <c r="XG35" s="156"/>
      <c r="XH35" s="156"/>
      <c r="XI35" s="156"/>
      <c r="XJ35" s="156"/>
      <c r="XK35" s="156"/>
      <c r="XL35" s="156"/>
      <c r="XM35" s="156"/>
      <c r="XN35" s="156"/>
      <c r="XO35" s="156"/>
      <c r="XP35" s="156"/>
      <c r="XQ35" s="156"/>
      <c r="XR35" s="156"/>
      <c r="XS35" s="156"/>
      <c r="XT35" s="156"/>
      <c r="XU35" s="156"/>
      <c r="XV35" s="156"/>
      <c r="XW35" s="156"/>
      <c r="XX35" s="156"/>
      <c r="XY35" s="156"/>
      <c r="XZ35" s="156"/>
      <c r="YA35" s="156"/>
      <c r="YB35" s="156"/>
      <c r="YC35" s="156"/>
      <c r="YD35" s="156"/>
      <c r="YE35" s="156"/>
      <c r="YF35" s="156"/>
      <c r="YG35" s="156"/>
      <c r="YH35" s="156"/>
      <c r="YI35" s="156"/>
      <c r="YJ35" s="156"/>
      <c r="YK35" s="156"/>
      <c r="YL35" s="156"/>
      <c r="YM35" s="156"/>
      <c r="YN35" s="156"/>
      <c r="YO35" s="156"/>
      <c r="YP35" s="156"/>
      <c r="YQ35" s="156"/>
      <c r="YR35" s="156"/>
      <c r="YS35" s="156"/>
      <c r="YT35" s="156"/>
      <c r="YU35" s="156"/>
      <c r="YV35" s="156"/>
      <c r="YW35" s="156"/>
      <c r="YX35" s="156"/>
      <c r="YY35" s="156"/>
      <c r="YZ35" s="156"/>
      <c r="ZA35" s="156"/>
      <c r="ZB35" s="156"/>
      <c r="ZC35" s="156"/>
      <c r="ZD35" s="156"/>
      <c r="ZE35" s="156"/>
      <c r="ZF35" s="156"/>
      <c r="ZG35" s="156"/>
      <c r="ZH35" s="156"/>
      <c r="ZI35" s="156"/>
      <c r="ZJ35" s="156"/>
      <c r="ZK35" s="156"/>
      <c r="ZL35" s="156"/>
      <c r="ZM35" s="156"/>
      <c r="ZN35" s="156"/>
      <c r="ZO35" s="156"/>
      <c r="ZP35" s="156"/>
      <c r="ZQ35" s="156"/>
      <c r="ZR35" s="156"/>
      <c r="ZS35" s="156"/>
      <c r="ZT35" s="156"/>
      <c r="ZU35" s="156"/>
      <c r="ZV35" s="156"/>
      <c r="ZW35" s="156"/>
      <c r="ZX35" s="156"/>
      <c r="ZY35" s="156"/>
      <c r="ZZ35" s="156"/>
      <c r="AAA35" s="156"/>
      <c r="AAB35" s="156"/>
      <c r="AAC35" s="156"/>
      <c r="AAD35" s="156"/>
      <c r="AAE35" s="156"/>
      <c r="AAF35" s="156"/>
      <c r="AAG35" s="156"/>
      <c r="AAH35" s="156"/>
      <c r="AAI35" s="156"/>
      <c r="AAJ35" s="156"/>
      <c r="AAK35" s="156"/>
      <c r="AAL35" s="156"/>
      <c r="AAM35" s="156"/>
      <c r="AAN35" s="156"/>
      <c r="AAO35" s="156"/>
      <c r="AAP35" s="156"/>
      <c r="AAQ35" s="156"/>
      <c r="AAR35" s="156"/>
      <c r="AAS35" s="156"/>
      <c r="AAT35" s="156"/>
      <c r="AAU35" s="156"/>
      <c r="AAV35" s="156"/>
      <c r="AAW35" s="156"/>
      <c r="AAX35" s="156"/>
      <c r="AAY35" s="156"/>
      <c r="AAZ35" s="156"/>
      <c r="ABA35" s="156"/>
      <c r="ABB35" s="156"/>
      <c r="ABC35" s="156"/>
      <c r="ABD35" s="156"/>
      <c r="ABE35" s="156"/>
      <c r="ABF35" s="156"/>
      <c r="ABG35" s="156"/>
      <c r="ABH35" s="156"/>
      <c r="ABI35" s="156"/>
      <c r="ABJ35" s="156"/>
      <c r="ABK35" s="156"/>
      <c r="ABL35" s="156"/>
      <c r="ABM35" s="156"/>
      <c r="ABN35" s="156"/>
      <c r="ABO35" s="156"/>
      <c r="ABP35" s="156"/>
      <c r="ABQ35" s="156"/>
      <c r="ABR35" s="156"/>
      <c r="ABS35" s="156"/>
      <c r="ABT35" s="156"/>
      <c r="ABU35" s="156"/>
      <c r="ABV35" s="156"/>
      <c r="ABW35" s="156"/>
      <c r="ABX35" s="156"/>
      <c r="ABY35" s="156"/>
      <c r="ABZ35" s="156"/>
      <c r="ACA35" s="156"/>
      <c r="ACB35" s="156"/>
      <c r="ACC35" s="156"/>
      <c r="ACD35" s="156"/>
      <c r="ACE35" s="156"/>
      <c r="ACF35" s="156"/>
      <c r="ACG35" s="156"/>
      <c r="ACH35" s="156"/>
      <c r="ACI35" s="156"/>
      <c r="ACJ35" s="156"/>
      <c r="ACK35" s="156"/>
      <c r="ACL35" s="156"/>
      <c r="ACM35" s="156"/>
      <c r="ACN35" s="156"/>
      <c r="ACO35" s="156"/>
      <c r="ACP35" s="156"/>
      <c r="ACQ35" s="156"/>
      <c r="ACR35" s="156"/>
      <c r="ACS35" s="156"/>
      <c r="ACT35" s="156"/>
      <c r="ACU35" s="156"/>
      <c r="ACV35" s="156"/>
      <c r="ACW35" s="156"/>
      <c r="ACX35" s="156"/>
      <c r="ACY35" s="156"/>
      <c r="ACZ35" s="156"/>
      <c r="ADA35" s="156"/>
      <c r="ADB35" s="156"/>
      <c r="ADC35" s="156"/>
      <c r="ADD35" s="156"/>
      <c r="ADE35" s="156"/>
      <c r="ADF35" s="156"/>
      <c r="ADG35" s="156"/>
      <c r="ADH35" s="156"/>
      <c r="ADI35" s="156"/>
      <c r="ADJ35" s="156"/>
      <c r="ADK35" s="156"/>
      <c r="ADL35" s="156"/>
      <c r="ADM35" s="156"/>
      <c r="ADN35" s="156"/>
      <c r="ADO35" s="156"/>
      <c r="ADP35" s="156"/>
      <c r="ADQ35" s="156"/>
      <c r="ADR35" s="156"/>
      <c r="ADS35" s="156"/>
      <c r="ADT35" s="156"/>
      <c r="ADU35" s="156"/>
      <c r="ADV35" s="156"/>
      <c r="ADW35" s="156"/>
      <c r="ADX35" s="156"/>
      <c r="ADY35" s="156"/>
      <c r="ADZ35" s="156"/>
      <c r="AEA35" s="156"/>
      <c r="AEB35" s="156"/>
      <c r="AEC35" s="156"/>
      <c r="AED35" s="156"/>
      <c r="AEE35" s="156"/>
      <c r="AEF35" s="156"/>
      <c r="AEG35" s="156"/>
      <c r="AEH35" s="156"/>
      <c r="AEI35" s="156"/>
      <c r="AEJ35" s="156"/>
      <c r="AEK35" s="156"/>
      <c r="AEL35" s="156"/>
      <c r="AEM35" s="156"/>
      <c r="AEN35" s="156"/>
      <c r="AEO35" s="156"/>
      <c r="AEP35" s="156"/>
      <c r="AEQ35" s="156"/>
      <c r="AER35" s="156"/>
      <c r="AES35" s="156"/>
      <c r="AET35" s="156"/>
      <c r="AEU35" s="156"/>
      <c r="AEV35" s="156"/>
      <c r="AEW35" s="156"/>
      <c r="AEX35" s="156"/>
      <c r="AEY35" s="156"/>
      <c r="AEZ35" s="156"/>
      <c r="AFA35" s="156"/>
      <c r="AFB35" s="156"/>
      <c r="AFC35" s="156"/>
      <c r="AFD35" s="156"/>
      <c r="AFE35" s="156"/>
      <c r="AFF35" s="156"/>
      <c r="AFG35" s="156"/>
      <c r="AFH35" s="156"/>
      <c r="AFI35" s="156"/>
      <c r="AFJ35" s="156"/>
      <c r="AFK35" s="156"/>
      <c r="AFL35" s="156"/>
      <c r="AFM35" s="156"/>
      <c r="AFN35" s="156"/>
      <c r="AFO35" s="156"/>
      <c r="AFP35" s="156"/>
      <c r="AFQ35" s="156"/>
      <c r="AFR35" s="156"/>
      <c r="AFS35" s="156"/>
      <c r="AFT35" s="156"/>
      <c r="AFU35" s="156"/>
      <c r="AFV35" s="156"/>
      <c r="AFW35" s="156"/>
      <c r="AFX35" s="156"/>
      <c r="AFY35" s="156"/>
      <c r="AFZ35" s="156"/>
      <c r="AGA35" s="156"/>
      <c r="AGB35" s="156"/>
      <c r="AGC35" s="156"/>
      <c r="AGD35" s="156"/>
      <c r="AGE35" s="156"/>
      <c r="AGF35" s="156"/>
      <c r="AGG35" s="156"/>
      <c r="AGH35" s="156"/>
      <c r="AGI35" s="156"/>
      <c r="AGJ35" s="156"/>
      <c r="AGK35" s="156"/>
      <c r="AGL35" s="156"/>
      <c r="AGM35" s="156"/>
      <c r="AGN35" s="156"/>
      <c r="AGO35" s="156"/>
      <c r="AGP35" s="156"/>
      <c r="AGQ35" s="156"/>
      <c r="AGR35" s="156"/>
      <c r="AGS35" s="156"/>
      <c r="AGT35" s="156"/>
      <c r="AGU35" s="156"/>
      <c r="AGV35" s="156"/>
      <c r="AGW35" s="156"/>
      <c r="AGX35" s="156"/>
      <c r="AGY35" s="156"/>
      <c r="AGZ35" s="156"/>
      <c r="AHA35" s="156"/>
      <c r="AHB35" s="156"/>
      <c r="AHC35" s="156"/>
      <c r="AHD35" s="156"/>
      <c r="AHE35" s="156"/>
      <c r="AHF35" s="156"/>
      <c r="AHG35" s="156"/>
      <c r="AHH35" s="156"/>
      <c r="AHI35" s="156"/>
      <c r="AHJ35" s="156"/>
      <c r="AHK35" s="156"/>
      <c r="AHL35" s="156"/>
      <c r="AHM35" s="156"/>
      <c r="AHN35" s="156"/>
      <c r="AHO35" s="156"/>
      <c r="AHP35" s="156"/>
      <c r="AHQ35" s="156"/>
      <c r="AHR35" s="156"/>
      <c r="AHS35" s="156"/>
      <c r="AHT35" s="156"/>
      <c r="AHU35" s="156"/>
      <c r="AHV35" s="156"/>
      <c r="AHW35" s="156"/>
      <c r="AHX35" s="156"/>
      <c r="AHY35" s="156"/>
      <c r="AHZ35" s="156"/>
      <c r="AIA35" s="156"/>
      <c r="AIB35" s="156"/>
      <c r="AIC35" s="156"/>
      <c r="AID35" s="156"/>
      <c r="AIE35" s="156"/>
      <c r="AIF35" s="156"/>
      <c r="AIG35" s="156"/>
      <c r="AIH35" s="156"/>
      <c r="AII35" s="156"/>
      <c r="AIJ35" s="156"/>
      <c r="AIK35" s="156"/>
      <c r="AIL35" s="156"/>
      <c r="AIM35" s="156"/>
      <c r="AIN35" s="156"/>
      <c r="AIO35" s="156"/>
      <c r="AIP35" s="156"/>
      <c r="AIQ35" s="156"/>
      <c r="AIR35" s="156"/>
      <c r="AIS35" s="156"/>
      <c r="AIT35" s="156"/>
      <c r="AIU35" s="156"/>
      <c r="AIV35" s="156"/>
      <c r="AIW35" s="156"/>
      <c r="AIX35" s="156"/>
      <c r="AIY35" s="156"/>
      <c r="AIZ35" s="156"/>
      <c r="AJA35" s="156"/>
      <c r="AJB35" s="156"/>
      <c r="AJC35" s="156"/>
      <c r="AJD35" s="156"/>
      <c r="AJE35" s="156"/>
      <c r="AJF35" s="156"/>
      <c r="AJG35" s="156"/>
      <c r="AJH35" s="156"/>
      <c r="AJI35" s="156"/>
      <c r="AJJ35" s="156"/>
      <c r="AJK35" s="156"/>
      <c r="AJL35" s="156"/>
      <c r="AJM35" s="156"/>
      <c r="AJN35" s="156"/>
      <c r="AJO35" s="156"/>
      <c r="AJP35" s="156"/>
      <c r="AJQ35" s="156"/>
      <c r="AJR35" s="156"/>
      <c r="AJS35" s="156"/>
      <c r="AJT35" s="156"/>
      <c r="AJU35" s="156"/>
      <c r="AJV35" s="156"/>
      <c r="AJW35" s="156"/>
      <c r="AJX35" s="156"/>
      <c r="AJY35" s="156"/>
      <c r="AJZ35" s="156"/>
      <c r="AKA35" s="156"/>
      <c r="AKB35" s="156"/>
      <c r="AKC35" s="156"/>
      <c r="AKD35" s="156"/>
      <c r="AKE35" s="156"/>
      <c r="AKF35" s="156"/>
      <c r="AKG35" s="156"/>
      <c r="AKH35" s="156"/>
      <c r="AKI35" s="156"/>
      <c r="AKJ35" s="156"/>
      <c r="AKK35" s="156"/>
      <c r="AKL35" s="156"/>
      <c r="AKM35" s="156"/>
      <c r="AKN35" s="156"/>
      <c r="AKO35" s="156"/>
      <c r="AKP35" s="156"/>
      <c r="AKQ35" s="156"/>
      <c r="AKR35" s="156"/>
      <c r="AKS35" s="156"/>
      <c r="AKT35" s="156"/>
      <c r="AKU35" s="156"/>
      <c r="AKV35" s="156"/>
      <c r="AKW35" s="156"/>
      <c r="AKX35" s="156"/>
      <c r="AKY35" s="156"/>
      <c r="AKZ35" s="156"/>
      <c r="ALA35" s="156"/>
      <c r="ALB35" s="156"/>
      <c r="ALC35" s="156"/>
      <c r="ALD35" s="156"/>
      <c r="ALE35" s="156"/>
      <c r="ALF35" s="156"/>
      <c r="ALG35" s="156"/>
      <c r="ALH35" s="156"/>
      <c r="ALI35" s="156"/>
      <c r="ALJ35" s="156"/>
      <c r="ALK35" s="156"/>
      <c r="ALL35" s="156"/>
      <c r="ALM35" s="156"/>
      <c r="ALN35" s="156"/>
      <c r="ALO35" s="156"/>
      <c r="ALP35" s="156"/>
      <c r="ALQ35" s="156"/>
      <c r="ALR35" s="156"/>
      <c r="ALS35" s="156"/>
      <c r="ALT35" s="156"/>
      <c r="ALU35" s="156"/>
      <c r="ALV35" s="156"/>
      <c r="ALW35" s="156"/>
      <c r="ALX35" s="156"/>
      <c r="ALY35" s="156"/>
      <c r="ALZ35" s="156"/>
      <c r="AMA35" s="156"/>
      <c r="AMB35" s="156"/>
      <c r="AMC35" s="156"/>
      <c r="AMD35" s="156"/>
      <c r="AME35" s="156"/>
      <c r="AMF35" s="156"/>
      <c r="AMG35" s="156"/>
      <c r="AMH35" s="156"/>
      <c r="AMI35" s="156"/>
    </row>
    <row r="36" spans="1:1023" s="158" customFormat="1">
      <c r="A36" s="164" t="s">
        <v>219</v>
      </c>
      <c r="B36" s="165">
        <v>1</v>
      </c>
      <c r="C36" s="154"/>
      <c r="D36" s="154"/>
      <c r="E36" s="154"/>
      <c r="F36" s="162"/>
      <c r="G36" s="162"/>
      <c r="H36" s="163"/>
      <c r="I36" s="163"/>
      <c r="J36" s="163"/>
      <c r="K36" s="163"/>
      <c r="L36" s="163"/>
      <c r="M36" s="163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6"/>
      <c r="EB36" s="156"/>
      <c r="EC36" s="156"/>
      <c r="ED36" s="156"/>
      <c r="EE36" s="156"/>
      <c r="EF36" s="156"/>
      <c r="EG36" s="156"/>
      <c r="EH36" s="156"/>
      <c r="EI36" s="156"/>
      <c r="EJ36" s="156"/>
      <c r="EK36" s="156"/>
      <c r="EL36" s="156"/>
      <c r="EM36" s="156"/>
      <c r="EN36" s="156"/>
      <c r="EO36" s="156"/>
      <c r="EP36" s="156"/>
      <c r="EQ36" s="156"/>
      <c r="ER36" s="156"/>
      <c r="ES36" s="156"/>
      <c r="ET36" s="156"/>
      <c r="EU36" s="156"/>
      <c r="EV36" s="156"/>
      <c r="EW36" s="156"/>
      <c r="EX36" s="156"/>
      <c r="EY36" s="156"/>
      <c r="EZ36" s="156"/>
      <c r="FA36" s="156"/>
      <c r="FB36" s="156"/>
      <c r="FC36" s="156"/>
      <c r="FD36" s="156"/>
      <c r="FE36" s="156"/>
      <c r="FF36" s="156"/>
      <c r="FG36" s="156"/>
      <c r="FH36" s="156"/>
      <c r="FI36" s="156"/>
      <c r="FJ36" s="156"/>
      <c r="FK36" s="156"/>
      <c r="FL36" s="156"/>
      <c r="FM36" s="156"/>
      <c r="FN36" s="156"/>
      <c r="FO36" s="156"/>
      <c r="FP36" s="156"/>
      <c r="FQ36" s="156"/>
      <c r="FR36" s="156"/>
      <c r="FS36" s="156"/>
      <c r="FT36" s="156"/>
      <c r="FU36" s="156"/>
      <c r="FV36" s="156"/>
      <c r="FW36" s="156"/>
      <c r="FX36" s="156"/>
      <c r="FY36" s="156"/>
      <c r="FZ36" s="156"/>
      <c r="GA36" s="156"/>
      <c r="GB36" s="156"/>
      <c r="GC36" s="156"/>
      <c r="GD36" s="156"/>
      <c r="GE36" s="156"/>
      <c r="GF36" s="156"/>
      <c r="GG36" s="156"/>
      <c r="GH36" s="156"/>
      <c r="GI36" s="156"/>
      <c r="GJ36" s="156"/>
      <c r="GK36" s="156"/>
      <c r="GL36" s="156"/>
      <c r="GM36" s="156"/>
      <c r="GN36" s="156"/>
      <c r="GO36" s="156"/>
      <c r="GP36" s="156"/>
      <c r="GQ36" s="156"/>
      <c r="GR36" s="156"/>
      <c r="GS36" s="156"/>
      <c r="GT36" s="156"/>
      <c r="GU36" s="156"/>
      <c r="GV36" s="156"/>
      <c r="GW36" s="156"/>
      <c r="GX36" s="156"/>
      <c r="GY36" s="156"/>
      <c r="GZ36" s="156"/>
      <c r="HA36" s="156"/>
      <c r="HB36" s="156"/>
      <c r="HC36" s="156"/>
      <c r="HD36" s="156"/>
      <c r="HE36" s="156"/>
      <c r="HF36" s="156"/>
      <c r="HG36" s="156"/>
      <c r="HH36" s="156"/>
      <c r="HI36" s="156"/>
      <c r="HJ36" s="156"/>
      <c r="HK36" s="156"/>
      <c r="HL36" s="156"/>
      <c r="HM36" s="156"/>
      <c r="HN36" s="156"/>
      <c r="HO36" s="156"/>
      <c r="HP36" s="156"/>
      <c r="HQ36" s="156"/>
      <c r="HR36" s="156"/>
      <c r="HS36" s="156"/>
      <c r="HT36" s="156"/>
      <c r="HU36" s="156"/>
      <c r="HV36" s="156"/>
      <c r="HW36" s="156"/>
      <c r="HX36" s="156"/>
      <c r="HY36" s="156"/>
      <c r="HZ36" s="156"/>
      <c r="IA36" s="156"/>
      <c r="IB36" s="156"/>
      <c r="IC36" s="156"/>
      <c r="ID36" s="156"/>
      <c r="IE36" s="156"/>
      <c r="IF36" s="156"/>
      <c r="IG36" s="156"/>
      <c r="IH36" s="156"/>
      <c r="II36" s="156"/>
      <c r="IJ36" s="156"/>
      <c r="IK36" s="156"/>
      <c r="IL36" s="156"/>
      <c r="IM36" s="156"/>
      <c r="IN36" s="156"/>
      <c r="IO36" s="156"/>
      <c r="IP36" s="156"/>
      <c r="IQ36" s="156"/>
      <c r="IR36" s="156"/>
      <c r="IS36" s="156"/>
      <c r="IT36" s="156"/>
      <c r="IU36" s="156"/>
      <c r="IV36" s="156"/>
      <c r="IW36" s="156"/>
      <c r="IX36" s="156"/>
      <c r="IY36" s="156"/>
      <c r="IZ36" s="156"/>
      <c r="JA36" s="156"/>
      <c r="JB36" s="156"/>
      <c r="JC36" s="156"/>
      <c r="JD36" s="156"/>
      <c r="JE36" s="156"/>
      <c r="JF36" s="156"/>
      <c r="JG36" s="156"/>
      <c r="JH36" s="156"/>
      <c r="JI36" s="156"/>
      <c r="JJ36" s="156"/>
      <c r="JK36" s="156"/>
      <c r="JL36" s="156"/>
      <c r="JM36" s="156"/>
      <c r="JN36" s="156"/>
      <c r="JO36" s="156"/>
      <c r="JP36" s="156"/>
      <c r="JQ36" s="156"/>
      <c r="JR36" s="156"/>
      <c r="JS36" s="156"/>
      <c r="JT36" s="156"/>
      <c r="JU36" s="156"/>
      <c r="JV36" s="156"/>
      <c r="JW36" s="156"/>
      <c r="JX36" s="156"/>
      <c r="JY36" s="156"/>
      <c r="JZ36" s="156"/>
      <c r="KA36" s="156"/>
      <c r="KB36" s="156"/>
      <c r="KC36" s="156"/>
      <c r="KD36" s="156"/>
      <c r="KE36" s="156"/>
      <c r="KF36" s="156"/>
      <c r="KG36" s="156"/>
      <c r="KH36" s="156"/>
      <c r="KI36" s="156"/>
      <c r="KJ36" s="156"/>
      <c r="KK36" s="156"/>
      <c r="KL36" s="156"/>
      <c r="KM36" s="156"/>
      <c r="KN36" s="156"/>
      <c r="KO36" s="156"/>
      <c r="KP36" s="156"/>
      <c r="KQ36" s="156"/>
      <c r="KR36" s="156"/>
      <c r="KS36" s="156"/>
      <c r="KT36" s="156"/>
      <c r="KU36" s="156"/>
      <c r="KV36" s="156"/>
      <c r="KW36" s="156"/>
      <c r="KX36" s="156"/>
      <c r="KY36" s="156"/>
      <c r="KZ36" s="156"/>
      <c r="LA36" s="156"/>
      <c r="LB36" s="156"/>
      <c r="LC36" s="156"/>
      <c r="LD36" s="156"/>
      <c r="LE36" s="156"/>
      <c r="LF36" s="156"/>
      <c r="LG36" s="156"/>
      <c r="LH36" s="156"/>
      <c r="LI36" s="156"/>
      <c r="LJ36" s="156"/>
      <c r="LK36" s="156"/>
      <c r="LL36" s="156"/>
      <c r="LM36" s="156"/>
      <c r="LN36" s="156"/>
      <c r="LO36" s="156"/>
      <c r="LP36" s="156"/>
      <c r="LQ36" s="156"/>
      <c r="LR36" s="156"/>
      <c r="LS36" s="156"/>
      <c r="LT36" s="156"/>
      <c r="LU36" s="156"/>
      <c r="LV36" s="156"/>
      <c r="LW36" s="156"/>
      <c r="LX36" s="156"/>
      <c r="LY36" s="156"/>
      <c r="LZ36" s="156"/>
      <c r="MA36" s="156"/>
      <c r="MB36" s="156"/>
      <c r="MC36" s="156"/>
      <c r="MD36" s="156"/>
      <c r="ME36" s="156"/>
      <c r="MF36" s="156"/>
      <c r="MG36" s="156"/>
      <c r="MH36" s="156"/>
      <c r="MI36" s="156"/>
      <c r="MJ36" s="156"/>
      <c r="MK36" s="156"/>
      <c r="ML36" s="156"/>
      <c r="MM36" s="156"/>
      <c r="MN36" s="156"/>
      <c r="MO36" s="156"/>
      <c r="MP36" s="156"/>
      <c r="MQ36" s="156"/>
      <c r="MR36" s="156"/>
      <c r="MS36" s="156"/>
      <c r="MT36" s="156"/>
      <c r="MU36" s="156"/>
      <c r="MV36" s="156"/>
      <c r="MW36" s="156"/>
      <c r="MX36" s="156"/>
      <c r="MY36" s="156"/>
      <c r="MZ36" s="156"/>
      <c r="NA36" s="156"/>
      <c r="NB36" s="156"/>
      <c r="NC36" s="156"/>
      <c r="ND36" s="156"/>
      <c r="NE36" s="156"/>
      <c r="NF36" s="156"/>
      <c r="NG36" s="156"/>
      <c r="NH36" s="156"/>
      <c r="NI36" s="156"/>
      <c r="NJ36" s="156"/>
      <c r="NK36" s="156"/>
      <c r="NL36" s="156"/>
      <c r="NM36" s="156"/>
      <c r="NN36" s="156"/>
      <c r="NO36" s="156"/>
      <c r="NP36" s="156"/>
      <c r="NQ36" s="156"/>
      <c r="NR36" s="156"/>
      <c r="NS36" s="156"/>
      <c r="NT36" s="156"/>
      <c r="NU36" s="156"/>
      <c r="NV36" s="156"/>
      <c r="NW36" s="156"/>
      <c r="NX36" s="156"/>
      <c r="NY36" s="156"/>
      <c r="NZ36" s="156"/>
      <c r="OA36" s="156"/>
      <c r="OB36" s="156"/>
      <c r="OC36" s="156"/>
      <c r="OD36" s="156"/>
      <c r="OE36" s="156"/>
      <c r="OF36" s="156"/>
      <c r="OG36" s="156"/>
      <c r="OH36" s="156"/>
      <c r="OI36" s="156"/>
      <c r="OJ36" s="156"/>
      <c r="OK36" s="156"/>
      <c r="OL36" s="156"/>
      <c r="OM36" s="156"/>
      <c r="ON36" s="156"/>
      <c r="OO36" s="156"/>
      <c r="OP36" s="156"/>
      <c r="OQ36" s="156"/>
      <c r="OR36" s="156"/>
      <c r="OS36" s="156"/>
      <c r="OT36" s="156"/>
      <c r="OU36" s="156"/>
      <c r="OV36" s="156"/>
      <c r="OW36" s="156"/>
      <c r="OX36" s="156"/>
      <c r="OY36" s="156"/>
      <c r="OZ36" s="156"/>
      <c r="PA36" s="156"/>
      <c r="PB36" s="156"/>
      <c r="PC36" s="156"/>
      <c r="PD36" s="156"/>
      <c r="PE36" s="156"/>
      <c r="PF36" s="156"/>
      <c r="PG36" s="156"/>
      <c r="PH36" s="156"/>
      <c r="PI36" s="156"/>
      <c r="PJ36" s="156"/>
      <c r="PK36" s="156"/>
      <c r="PL36" s="156"/>
      <c r="PM36" s="156"/>
      <c r="PN36" s="156"/>
      <c r="PO36" s="156"/>
      <c r="PP36" s="156"/>
      <c r="PQ36" s="156"/>
      <c r="PR36" s="156"/>
      <c r="PS36" s="156"/>
      <c r="PT36" s="156"/>
      <c r="PU36" s="156"/>
      <c r="PV36" s="156"/>
      <c r="PW36" s="156"/>
      <c r="PX36" s="156"/>
      <c r="PY36" s="156"/>
      <c r="PZ36" s="156"/>
      <c r="QA36" s="156"/>
      <c r="QB36" s="156"/>
      <c r="QC36" s="156"/>
      <c r="QD36" s="156"/>
      <c r="QE36" s="156"/>
      <c r="QF36" s="156"/>
      <c r="QG36" s="156"/>
      <c r="QH36" s="156"/>
      <c r="QI36" s="156"/>
      <c r="QJ36" s="156"/>
      <c r="QK36" s="156"/>
      <c r="QL36" s="156"/>
      <c r="QM36" s="156"/>
      <c r="QN36" s="156"/>
      <c r="QO36" s="156"/>
      <c r="QP36" s="156"/>
      <c r="QQ36" s="156"/>
      <c r="QR36" s="156"/>
      <c r="QS36" s="156"/>
      <c r="QT36" s="156"/>
      <c r="QU36" s="156"/>
      <c r="QV36" s="156"/>
      <c r="QW36" s="156"/>
      <c r="QX36" s="156"/>
      <c r="QY36" s="156"/>
      <c r="QZ36" s="156"/>
      <c r="RA36" s="156"/>
      <c r="RB36" s="156"/>
      <c r="RC36" s="156"/>
      <c r="RD36" s="156"/>
      <c r="RE36" s="156"/>
      <c r="RF36" s="156"/>
      <c r="RG36" s="156"/>
      <c r="RH36" s="156"/>
      <c r="RI36" s="156"/>
      <c r="RJ36" s="156"/>
      <c r="RK36" s="156"/>
      <c r="RL36" s="156"/>
      <c r="RM36" s="156"/>
      <c r="RN36" s="156"/>
      <c r="RO36" s="156"/>
      <c r="RP36" s="156"/>
      <c r="RQ36" s="156"/>
      <c r="RR36" s="156"/>
      <c r="RS36" s="156"/>
      <c r="RT36" s="156"/>
      <c r="RU36" s="156"/>
      <c r="RV36" s="156"/>
      <c r="RW36" s="156"/>
      <c r="RX36" s="156"/>
      <c r="RY36" s="156"/>
      <c r="RZ36" s="156"/>
      <c r="SA36" s="156"/>
      <c r="SB36" s="156"/>
      <c r="SC36" s="156"/>
      <c r="SD36" s="156"/>
      <c r="SE36" s="156"/>
      <c r="SF36" s="156"/>
      <c r="SG36" s="156"/>
      <c r="SH36" s="156"/>
      <c r="SI36" s="156"/>
      <c r="SJ36" s="156"/>
      <c r="SK36" s="156"/>
      <c r="SL36" s="156"/>
      <c r="SM36" s="156"/>
      <c r="SN36" s="156"/>
      <c r="SO36" s="156"/>
      <c r="SP36" s="156"/>
      <c r="SQ36" s="156"/>
      <c r="SR36" s="156"/>
      <c r="SS36" s="156"/>
      <c r="ST36" s="156"/>
      <c r="SU36" s="156"/>
      <c r="SV36" s="156"/>
      <c r="SW36" s="156"/>
      <c r="SX36" s="156"/>
      <c r="SY36" s="156"/>
      <c r="SZ36" s="156"/>
      <c r="TA36" s="156"/>
      <c r="TB36" s="156"/>
      <c r="TC36" s="156"/>
      <c r="TD36" s="156"/>
      <c r="TE36" s="156"/>
      <c r="TF36" s="156"/>
      <c r="TG36" s="156"/>
      <c r="TH36" s="156"/>
      <c r="TI36" s="156"/>
      <c r="TJ36" s="156"/>
      <c r="TK36" s="156"/>
      <c r="TL36" s="156"/>
      <c r="TM36" s="156"/>
      <c r="TN36" s="156"/>
      <c r="TO36" s="156"/>
      <c r="TP36" s="156"/>
      <c r="TQ36" s="156"/>
      <c r="TR36" s="156"/>
      <c r="TS36" s="156"/>
      <c r="TT36" s="156"/>
      <c r="TU36" s="156"/>
      <c r="TV36" s="156"/>
      <c r="TW36" s="156"/>
      <c r="TX36" s="156"/>
      <c r="TY36" s="156"/>
      <c r="TZ36" s="156"/>
      <c r="UA36" s="156"/>
      <c r="UB36" s="156"/>
      <c r="UC36" s="156"/>
      <c r="UD36" s="156"/>
      <c r="UE36" s="156"/>
      <c r="UF36" s="156"/>
      <c r="UG36" s="156"/>
      <c r="UH36" s="156"/>
      <c r="UI36" s="156"/>
      <c r="UJ36" s="156"/>
      <c r="UK36" s="156"/>
      <c r="UL36" s="156"/>
      <c r="UM36" s="156"/>
      <c r="UN36" s="156"/>
      <c r="UO36" s="156"/>
      <c r="UP36" s="156"/>
      <c r="UQ36" s="156"/>
      <c r="UR36" s="156"/>
      <c r="US36" s="156"/>
      <c r="UT36" s="156"/>
      <c r="UU36" s="156"/>
      <c r="UV36" s="156"/>
      <c r="UW36" s="156"/>
      <c r="UX36" s="156"/>
      <c r="UY36" s="156"/>
      <c r="UZ36" s="156"/>
      <c r="VA36" s="156"/>
      <c r="VB36" s="156"/>
      <c r="VC36" s="156"/>
      <c r="VD36" s="156"/>
      <c r="VE36" s="156"/>
      <c r="VF36" s="156"/>
      <c r="VG36" s="156"/>
      <c r="VH36" s="156"/>
      <c r="VI36" s="156"/>
      <c r="VJ36" s="156"/>
      <c r="VK36" s="156"/>
      <c r="VL36" s="156"/>
      <c r="VM36" s="156"/>
      <c r="VN36" s="156"/>
      <c r="VO36" s="156"/>
      <c r="VP36" s="156"/>
      <c r="VQ36" s="156"/>
      <c r="VR36" s="156"/>
      <c r="VS36" s="156"/>
      <c r="VT36" s="156"/>
      <c r="VU36" s="156"/>
      <c r="VV36" s="156"/>
      <c r="VW36" s="156"/>
      <c r="VX36" s="156"/>
      <c r="VY36" s="156"/>
      <c r="VZ36" s="156"/>
      <c r="WA36" s="156"/>
      <c r="WB36" s="156"/>
      <c r="WC36" s="156"/>
      <c r="WD36" s="156"/>
      <c r="WE36" s="156"/>
      <c r="WF36" s="156"/>
      <c r="WG36" s="156"/>
      <c r="WH36" s="156"/>
      <c r="WI36" s="156"/>
      <c r="WJ36" s="156"/>
      <c r="WK36" s="156"/>
      <c r="WL36" s="156"/>
      <c r="WM36" s="156"/>
      <c r="WN36" s="156"/>
      <c r="WO36" s="156"/>
      <c r="WP36" s="156"/>
      <c r="WQ36" s="156"/>
      <c r="WR36" s="156"/>
      <c r="WS36" s="156"/>
      <c r="WT36" s="156"/>
      <c r="WU36" s="156"/>
      <c r="WV36" s="156"/>
      <c r="WW36" s="156"/>
      <c r="WX36" s="156"/>
      <c r="WY36" s="156"/>
      <c r="WZ36" s="156"/>
      <c r="XA36" s="156"/>
      <c r="XB36" s="156"/>
      <c r="XC36" s="156"/>
      <c r="XD36" s="156"/>
      <c r="XE36" s="156"/>
      <c r="XF36" s="156"/>
      <c r="XG36" s="156"/>
      <c r="XH36" s="156"/>
      <c r="XI36" s="156"/>
      <c r="XJ36" s="156"/>
      <c r="XK36" s="156"/>
      <c r="XL36" s="156"/>
      <c r="XM36" s="156"/>
      <c r="XN36" s="156"/>
      <c r="XO36" s="156"/>
      <c r="XP36" s="156"/>
      <c r="XQ36" s="156"/>
      <c r="XR36" s="156"/>
      <c r="XS36" s="156"/>
      <c r="XT36" s="156"/>
      <c r="XU36" s="156"/>
      <c r="XV36" s="156"/>
      <c r="XW36" s="156"/>
      <c r="XX36" s="156"/>
      <c r="XY36" s="156"/>
      <c r="XZ36" s="156"/>
      <c r="YA36" s="156"/>
      <c r="YB36" s="156"/>
      <c r="YC36" s="156"/>
      <c r="YD36" s="156"/>
      <c r="YE36" s="156"/>
      <c r="YF36" s="156"/>
      <c r="YG36" s="156"/>
      <c r="YH36" s="156"/>
      <c r="YI36" s="156"/>
      <c r="YJ36" s="156"/>
      <c r="YK36" s="156"/>
      <c r="YL36" s="156"/>
      <c r="YM36" s="156"/>
      <c r="YN36" s="156"/>
      <c r="YO36" s="156"/>
      <c r="YP36" s="156"/>
      <c r="YQ36" s="156"/>
      <c r="YR36" s="156"/>
      <c r="YS36" s="156"/>
      <c r="YT36" s="156"/>
      <c r="YU36" s="156"/>
      <c r="YV36" s="156"/>
      <c r="YW36" s="156"/>
      <c r="YX36" s="156"/>
      <c r="YY36" s="156"/>
      <c r="YZ36" s="156"/>
      <c r="ZA36" s="156"/>
      <c r="ZB36" s="156"/>
      <c r="ZC36" s="156"/>
      <c r="ZD36" s="156"/>
      <c r="ZE36" s="156"/>
      <c r="ZF36" s="156"/>
      <c r="ZG36" s="156"/>
      <c r="ZH36" s="156"/>
      <c r="ZI36" s="156"/>
      <c r="ZJ36" s="156"/>
      <c r="ZK36" s="156"/>
      <c r="ZL36" s="156"/>
      <c r="ZM36" s="156"/>
      <c r="ZN36" s="156"/>
      <c r="ZO36" s="156"/>
      <c r="ZP36" s="156"/>
      <c r="ZQ36" s="156"/>
      <c r="ZR36" s="156"/>
      <c r="ZS36" s="156"/>
      <c r="ZT36" s="156"/>
      <c r="ZU36" s="156"/>
      <c r="ZV36" s="156"/>
      <c r="ZW36" s="156"/>
      <c r="ZX36" s="156"/>
      <c r="ZY36" s="156"/>
      <c r="ZZ36" s="156"/>
      <c r="AAA36" s="156"/>
      <c r="AAB36" s="156"/>
      <c r="AAC36" s="156"/>
      <c r="AAD36" s="156"/>
      <c r="AAE36" s="156"/>
      <c r="AAF36" s="156"/>
      <c r="AAG36" s="156"/>
      <c r="AAH36" s="156"/>
      <c r="AAI36" s="156"/>
      <c r="AAJ36" s="156"/>
      <c r="AAK36" s="156"/>
      <c r="AAL36" s="156"/>
      <c r="AAM36" s="156"/>
      <c r="AAN36" s="156"/>
      <c r="AAO36" s="156"/>
      <c r="AAP36" s="156"/>
      <c r="AAQ36" s="156"/>
      <c r="AAR36" s="156"/>
      <c r="AAS36" s="156"/>
      <c r="AAT36" s="156"/>
      <c r="AAU36" s="156"/>
      <c r="AAV36" s="156"/>
      <c r="AAW36" s="156"/>
      <c r="AAX36" s="156"/>
      <c r="AAY36" s="156"/>
      <c r="AAZ36" s="156"/>
      <c r="ABA36" s="156"/>
      <c r="ABB36" s="156"/>
      <c r="ABC36" s="156"/>
      <c r="ABD36" s="156"/>
      <c r="ABE36" s="156"/>
      <c r="ABF36" s="156"/>
      <c r="ABG36" s="156"/>
      <c r="ABH36" s="156"/>
      <c r="ABI36" s="156"/>
      <c r="ABJ36" s="156"/>
      <c r="ABK36" s="156"/>
      <c r="ABL36" s="156"/>
      <c r="ABM36" s="156"/>
      <c r="ABN36" s="156"/>
      <c r="ABO36" s="156"/>
      <c r="ABP36" s="156"/>
      <c r="ABQ36" s="156"/>
      <c r="ABR36" s="156"/>
      <c r="ABS36" s="156"/>
      <c r="ABT36" s="156"/>
      <c r="ABU36" s="156"/>
      <c r="ABV36" s="156"/>
      <c r="ABW36" s="156"/>
      <c r="ABX36" s="156"/>
      <c r="ABY36" s="156"/>
      <c r="ABZ36" s="156"/>
      <c r="ACA36" s="156"/>
      <c r="ACB36" s="156"/>
      <c r="ACC36" s="156"/>
      <c r="ACD36" s="156"/>
      <c r="ACE36" s="156"/>
      <c r="ACF36" s="156"/>
      <c r="ACG36" s="156"/>
      <c r="ACH36" s="156"/>
      <c r="ACI36" s="156"/>
      <c r="ACJ36" s="156"/>
      <c r="ACK36" s="156"/>
      <c r="ACL36" s="156"/>
      <c r="ACM36" s="156"/>
      <c r="ACN36" s="156"/>
      <c r="ACO36" s="156"/>
      <c r="ACP36" s="156"/>
      <c r="ACQ36" s="156"/>
      <c r="ACR36" s="156"/>
      <c r="ACS36" s="156"/>
      <c r="ACT36" s="156"/>
      <c r="ACU36" s="156"/>
      <c r="ACV36" s="156"/>
      <c r="ACW36" s="156"/>
      <c r="ACX36" s="156"/>
      <c r="ACY36" s="156"/>
      <c r="ACZ36" s="156"/>
      <c r="ADA36" s="156"/>
      <c r="ADB36" s="156"/>
      <c r="ADC36" s="156"/>
      <c r="ADD36" s="156"/>
      <c r="ADE36" s="156"/>
      <c r="ADF36" s="156"/>
      <c r="ADG36" s="156"/>
      <c r="ADH36" s="156"/>
      <c r="ADI36" s="156"/>
      <c r="ADJ36" s="156"/>
      <c r="ADK36" s="156"/>
      <c r="ADL36" s="156"/>
      <c r="ADM36" s="156"/>
      <c r="ADN36" s="156"/>
      <c r="ADO36" s="156"/>
      <c r="ADP36" s="156"/>
      <c r="ADQ36" s="156"/>
      <c r="ADR36" s="156"/>
      <c r="ADS36" s="156"/>
      <c r="ADT36" s="156"/>
      <c r="ADU36" s="156"/>
      <c r="ADV36" s="156"/>
      <c r="ADW36" s="156"/>
      <c r="ADX36" s="156"/>
      <c r="ADY36" s="156"/>
      <c r="ADZ36" s="156"/>
      <c r="AEA36" s="156"/>
      <c r="AEB36" s="156"/>
      <c r="AEC36" s="156"/>
      <c r="AED36" s="156"/>
      <c r="AEE36" s="156"/>
      <c r="AEF36" s="156"/>
      <c r="AEG36" s="156"/>
      <c r="AEH36" s="156"/>
      <c r="AEI36" s="156"/>
      <c r="AEJ36" s="156"/>
      <c r="AEK36" s="156"/>
      <c r="AEL36" s="156"/>
      <c r="AEM36" s="156"/>
      <c r="AEN36" s="156"/>
      <c r="AEO36" s="156"/>
      <c r="AEP36" s="156"/>
      <c r="AEQ36" s="156"/>
      <c r="AER36" s="156"/>
      <c r="AES36" s="156"/>
      <c r="AET36" s="156"/>
      <c r="AEU36" s="156"/>
      <c r="AEV36" s="156"/>
      <c r="AEW36" s="156"/>
      <c r="AEX36" s="156"/>
      <c r="AEY36" s="156"/>
      <c r="AEZ36" s="156"/>
      <c r="AFA36" s="156"/>
      <c r="AFB36" s="156"/>
      <c r="AFC36" s="156"/>
      <c r="AFD36" s="156"/>
      <c r="AFE36" s="156"/>
      <c r="AFF36" s="156"/>
      <c r="AFG36" s="156"/>
      <c r="AFH36" s="156"/>
      <c r="AFI36" s="156"/>
      <c r="AFJ36" s="156"/>
      <c r="AFK36" s="156"/>
      <c r="AFL36" s="156"/>
      <c r="AFM36" s="156"/>
      <c r="AFN36" s="156"/>
      <c r="AFO36" s="156"/>
      <c r="AFP36" s="156"/>
      <c r="AFQ36" s="156"/>
      <c r="AFR36" s="156"/>
      <c r="AFS36" s="156"/>
      <c r="AFT36" s="156"/>
      <c r="AFU36" s="156"/>
      <c r="AFV36" s="156"/>
      <c r="AFW36" s="156"/>
      <c r="AFX36" s="156"/>
      <c r="AFY36" s="156"/>
      <c r="AFZ36" s="156"/>
      <c r="AGA36" s="156"/>
      <c r="AGB36" s="156"/>
      <c r="AGC36" s="156"/>
      <c r="AGD36" s="156"/>
      <c r="AGE36" s="156"/>
      <c r="AGF36" s="156"/>
      <c r="AGG36" s="156"/>
      <c r="AGH36" s="156"/>
      <c r="AGI36" s="156"/>
      <c r="AGJ36" s="156"/>
      <c r="AGK36" s="156"/>
      <c r="AGL36" s="156"/>
      <c r="AGM36" s="156"/>
      <c r="AGN36" s="156"/>
      <c r="AGO36" s="156"/>
      <c r="AGP36" s="156"/>
      <c r="AGQ36" s="156"/>
      <c r="AGR36" s="156"/>
      <c r="AGS36" s="156"/>
      <c r="AGT36" s="156"/>
      <c r="AGU36" s="156"/>
      <c r="AGV36" s="156"/>
      <c r="AGW36" s="156"/>
      <c r="AGX36" s="156"/>
      <c r="AGY36" s="156"/>
      <c r="AGZ36" s="156"/>
      <c r="AHA36" s="156"/>
      <c r="AHB36" s="156"/>
      <c r="AHC36" s="156"/>
      <c r="AHD36" s="156"/>
      <c r="AHE36" s="156"/>
      <c r="AHF36" s="156"/>
      <c r="AHG36" s="156"/>
      <c r="AHH36" s="156"/>
      <c r="AHI36" s="156"/>
      <c r="AHJ36" s="156"/>
      <c r="AHK36" s="156"/>
      <c r="AHL36" s="156"/>
      <c r="AHM36" s="156"/>
      <c r="AHN36" s="156"/>
      <c r="AHO36" s="156"/>
      <c r="AHP36" s="156"/>
      <c r="AHQ36" s="156"/>
      <c r="AHR36" s="156"/>
      <c r="AHS36" s="156"/>
      <c r="AHT36" s="156"/>
      <c r="AHU36" s="156"/>
      <c r="AHV36" s="156"/>
      <c r="AHW36" s="156"/>
      <c r="AHX36" s="156"/>
      <c r="AHY36" s="156"/>
      <c r="AHZ36" s="156"/>
      <c r="AIA36" s="156"/>
      <c r="AIB36" s="156"/>
      <c r="AIC36" s="156"/>
      <c r="AID36" s="156"/>
      <c r="AIE36" s="156"/>
      <c r="AIF36" s="156"/>
      <c r="AIG36" s="156"/>
      <c r="AIH36" s="156"/>
      <c r="AII36" s="156"/>
      <c r="AIJ36" s="156"/>
      <c r="AIK36" s="156"/>
      <c r="AIL36" s="156"/>
      <c r="AIM36" s="156"/>
      <c r="AIN36" s="156"/>
      <c r="AIO36" s="156"/>
      <c r="AIP36" s="156"/>
      <c r="AIQ36" s="156"/>
      <c r="AIR36" s="156"/>
      <c r="AIS36" s="156"/>
      <c r="AIT36" s="156"/>
      <c r="AIU36" s="156"/>
      <c r="AIV36" s="156"/>
      <c r="AIW36" s="156"/>
      <c r="AIX36" s="156"/>
      <c r="AIY36" s="156"/>
      <c r="AIZ36" s="156"/>
      <c r="AJA36" s="156"/>
      <c r="AJB36" s="156"/>
      <c r="AJC36" s="156"/>
      <c r="AJD36" s="156"/>
      <c r="AJE36" s="156"/>
      <c r="AJF36" s="156"/>
      <c r="AJG36" s="156"/>
      <c r="AJH36" s="156"/>
      <c r="AJI36" s="156"/>
      <c r="AJJ36" s="156"/>
      <c r="AJK36" s="156"/>
      <c r="AJL36" s="156"/>
      <c r="AJM36" s="156"/>
      <c r="AJN36" s="156"/>
      <c r="AJO36" s="156"/>
      <c r="AJP36" s="156"/>
      <c r="AJQ36" s="156"/>
      <c r="AJR36" s="156"/>
      <c r="AJS36" s="156"/>
      <c r="AJT36" s="156"/>
      <c r="AJU36" s="156"/>
      <c r="AJV36" s="156"/>
      <c r="AJW36" s="156"/>
      <c r="AJX36" s="156"/>
      <c r="AJY36" s="156"/>
      <c r="AJZ36" s="156"/>
      <c r="AKA36" s="156"/>
      <c r="AKB36" s="156"/>
      <c r="AKC36" s="156"/>
      <c r="AKD36" s="156"/>
      <c r="AKE36" s="156"/>
      <c r="AKF36" s="156"/>
      <c r="AKG36" s="156"/>
      <c r="AKH36" s="156"/>
      <c r="AKI36" s="156"/>
      <c r="AKJ36" s="156"/>
      <c r="AKK36" s="156"/>
      <c r="AKL36" s="156"/>
      <c r="AKM36" s="156"/>
      <c r="AKN36" s="156"/>
      <c r="AKO36" s="156"/>
      <c r="AKP36" s="156"/>
      <c r="AKQ36" s="156"/>
      <c r="AKR36" s="156"/>
      <c r="AKS36" s="156"/>
      <c r="AKT36" s="156"/>
      <c r="AKU36" s="156"/>
      <c r="AKV36" s="156"/>
      <c r="AKW36" s="156"/>
      <c r="AKX36" s="156"/>
      <c r="AKY36" s="156"/>
      <c r="AKZ36" s="156"/>
      <c r="ALA36" s="156"/>
      <c r="ALB36" s="156"/>
      <c r="ALC36" s="156"/>
      <c r="ALD36" s="156"/>
      <c r="ALE36" s="156"/>
      <c r="ALF36" s="156"/>
      <c r="ALG36" s="156"/>
      <c r="ALH36" s="156"/>
      <c r="ALI36" s="156"/>
      <c r="ALJ36" s="156"/>
      <c r="ALK36" s="156"/>
      <c r="ALL36" s="156"/>
      <c r="ALM36" s="156"/>
      <c r="ALN36" s="156"/>
      <c r="ALO36" s="156"/>
      <c r="ALP36" s="156"/>
      <c r="ALQ36" s="156"/>
      <c r="ALR36" s="156"/>
      <c r="ALS36" s="156"/>
      <c r="ALT36" s="156"/>
      <c r="ALU36" s="156"/>
      <c r="ALV36" s="156"/>
      <c r="ALW36" s="156"/>
      <c r="ALX36" s="156"/>
      <c r="ALY36" s="156"/>
      <c r="ALZ36" s="156"/>
      <c r="AMA36" s="156"/>
      <c r="AMB36" s="156"/>
      <c r="AMC36" s="156"/>
      <c r="AMD36" s="156"/>
      <c r="AME36" s="156"/>
      <c r="AMF36" s="156"/>
      <c r="AMG36" s="156"/>
      <c r="AMH36" s="156"/>
      <c r="AMI36" s="156"/>
    </row>
    <row r="37" spans="1:1023">
      <c r="A37" s="287" t="s">
        <v>220</v>
      </c>
      <c r="B37" s="289" t="s">
        <v>221</v>
      </c>
      <c r="C37" s="289" t="s">
        <v>222</v>
      </c>
      <c r="D37" s="285" t="s">
        <v>223</v>
      </c>
      <c r="E37" s="285"/>
      <c r="F37" s="285"/>
      <c r="G37" s="289" t="s">
        <v>224</v>
      </c>
      <c r="H37" s="285" t="s">
        <v>225</v>
      </c>
      <c r="I37" s="285"/>
      <c r="J37" s="285"/>
      <c r="K37" s="285"/>
      <c r="L37" s="285" t="s">
        <v>226</v>
      </c>
      <c r="M37" s="285"/>
      <c r="N37" s="285"/>
      <c r="O37" s="285"/>
    </row>
    <row r="38" spans="1:1023">
      <c r="A38" s="288"/>
      <c r="B38" s="290"/>
      <c r="C38" s="291"/>
      <c r="D38" s="167" t="s">
        <v>227</v>
      </c>
      <c r="E38" s="167" t="s">
        <v>228</v>
      </c>
      <c r="F38" s="167" t="s">
        <v>229</v>
      </c>
      <c r="G38" s="291"/>
      <c r="H38" s="167" t="s">
        <v>230</v>
      </c>
      <c r="I38" s="167" t="s">
        <v>231</v>
      </c>
      <c r="J38" s="167" t="s">
        <v>232</v>
      </c>
      <c r="K38" s="167" t="s">
        <v>233</v>
      </c>
      <c r="L38" s="167" t="s">
        <v>234</v>
      </c>
      <c r="M38" s="167" t="s">
        <v>235</v>
      </c>
      <c r="N38" s="167" t="s">
        <v>236</v>
      </c>
      <c r="O38" s="167" t="s">
        <v>237</v>
      </c>
    </row>
    <row r="39" spans="1:1023">
      <c r="A39" s="168">
        <v>1</v>
      </c>
      <c r="B39" s="168">
        <v>2</v>
      </c>
      <c r="C39" s="168">
        <v>3</v>
      </c>
      <c r="D39" s="168">
        <v>4</v>
      </c>
      <c r="E39" s="168">
        <v>5</v>
      </c>
      <c r="F39" s="168">
        <v>6</v>
      </c>
      <c r="G39" s="168">
        <v>7</v>
      </c>
      <c r="H39" s="168">
        <v>8</v>
      </c>
      <c r="I39" s="168">
        <v>9</v>
      </c>
      <c r="J39" s="168">
        <v>10</v>
      </c>
      <c r="K39" s="168">
        <v>11</v>
      </c>
      <c r="L39" s="168">
        <v>12</v>
      </c>
      <c r="M39" s="168">
        <v>13</v>
      </c>
      <c r="N39" s="168">
        <v>14</v>
      </c>
      <c r="O39" s="168">
        <v>15</v>
      </c>
    </row>
    <row r="40" spans="1:1023">
      <c r="A40" s="286" t="s">
        <v>238</v>
      </c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</row>
    <row r="41" spans="1:1023" ht="15" customHeight="1">
      <c r="A41" s="169" t="s">
        <v>283</v>
      </c>
      <c r="B41" s="173" t="s">
        <v>65</v>
      </c>
      <c r="C41" s="178">
        <v>250</v>
      </c>
      <c r="D41" s="179">
        <v>27.86</v>
      </c>
      <c r="E41" s="179">
        <v>10.18</v>
      </c>
      <c r="F41" s="179">
        <v>26.84</v>
      </c>
      <c r="G41" s="179">
        <v>318.51</v>
      </c>
      <c r="H41" s="179">
        <v>0.24</v>
      </c>
      <c r="I41" s="180">
        <v>46.9</v>
      </c>
      <c r="J41" s="179">
        <v>328.02</v>
      </c>
      <c r="K41" s="179">
        <v>1.33</v>
      </c>
      <c r="L41" s="179">
        <v>58.86</v>
      </c>
      <c r="M41" s="179">
        <v>329.79</v>
      </c>
      <c r="N41" s="179">
        <v>71.31</v>
      </c>
      <c r="O41" s="179">
        <v>2.81</v>
      </c>
    </row>
    <row r="42" spans="1:1023" ht="15" customHeight="1">
      <c r="A42" s="169" t="s">
        <v>284</v>
      </c>
      <c r="B42" s="173" t="s">
        <v>244</v>
      </c>
      <c r="C42" s="178">
        <v>200</v>
      </c>
      <c r="D42" s="180">
        <v>0.2</v>
      </c>
      <c r="E42" s="179">
        <v>0.02</v>
      </c>
      <c r="F42" s="179">
        <v>11.05</v>
      </c>
      <c r="G42" s="179">
        <v>45.41</v>
      </c>
      <c r="H42" s="181"/>
      <c r="I42" s="180">
        <v>0.1</v>
      </c>
      <c r="J42" s="180">
        <v>0.5</v>
      </c>
      <c r="K42" s="181"/>
      <c r="L42" s="179">
        <v>5.28</v>
      </c>
      <c r="M42" s="179">
        <v>8.24</v>
      </c>
      <c r="N42" s="180">
        <v>4.4000000000000004</v>
      </c>
      <c r="O42" s="179">
        <v>0.85</v>
      </c>
    </row>
    <row r="43" spans="1:1023" ht="15" customHeight="1">
      <c r="A43" s="169"/>
      <c r="B43" s="173" t="s">
        <v>24</v>
      </c>
      <c r="C43" s="178">
        <v>50</v>
      </c>
      <c r="D43" s="179">
        <v>4.04</v>
      </c>
      <c r="E43" s="179">
        <v>2.42</v>
      </c>
      <c r="F43" s="179">
        <v>25.75</v>
      </c>
      <c r="G43" s="180">
        <v>143.5</v>
      </c>
      <c r="H43" s="179">
        <v>0.16</v>
      </c>
      <c r="I43" s="181"/>
      <c r="J43" s="179">
        <v>0.12</v>
      </c>
      <c r="K43" s="180">
        <v>0.2</v>
      </c>
      <c r="L43" s="179">
        <v>71.52</v>
      </c>
      <c r="M43" s="179">
        <v>88.05</v>
      </c>
      <c r="N43" s="180">
        <v>35.299999999999997</v>
      </c>
      <c r="O43" s="179">
        <v>1.52</v>
      </c>
    </row>
    <row r="44" spans="1:1023">
      <c r="A44" s="293" t="s">
        <v>240</v>
      </c>
      <c r="B44" s="293"/>
      <c r="C44" s="182">
        <v>500</v>
      </c>
      <c r="D44" s="179">
        <v>32.1</v>
      </c>
      <c r="E44" s="179">
        <v>12.62</v>
      </c>
      <c r="F44" s="179">
        <v>63.64</v>
      </c>
      <c r="G44" s="179">
        <v>507.42</v>
      </c>
      <c r="H44" s="180">
        <v>0.4</v>
      </c>
      <c r="I44" s="178">
        <v>47</v>
      </c>
      <c r="J44" s="179">
        <v>328.64</v>
      </c>
      <c r="K44" s="179">
        <v>1.53</v>
      </c>
      <c r="L44" s="179">
        <v>135.66</v>
      </c>
      <c r="M44" s="179">
        <v>426.08</v>
      </c>
      <c r="N44" s="179">
        <v>111.01</v>
      </c>
      <c r="O44" s="179">
        <v>5.18</v>
      </c>
    </row>
    <row r="45" spans="1:1023">
      <c r="A45" s="286" t="s">
        <v>311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</row>
    <row r="46" spans="1:1023" ht="15" customHeight="1">
      <c r="A46" s="169" t="s">
        <v>278</v>
      </c>
      <c r="B46" s="173" t="s">
        <v>71</v>
      </c>
      <c r="C46" s="169">
        <v>100</v>
      </c>
      <c r="D46" s="175">
        <v>0.6</v>
      </c>
      <c r="E46" s="175">
        <v>0.6</v>
      </c>
      <c r="F46" s="175">
        <v>15.4</v>
      </c>
      <c r="G46" s="169">
        <v>72</v>
      </c>
      <c r="H46" s="174">
        <v>0.05</v>
      </c>
      <c r="I46" s="169">
        <v>6</v>
      </c>
      <c r="J46" s="169">
        <v>5</v>
      </c>
      <c r="K46" s="175">
        <v>0.4</v>
      </c>
      <c r="L46" s="169">
        <v>30</v>
      </c>
      <c r="M46" s="169">
        <v>22</v>
      </c>
      <c r="N46" s="169">
        <v>17</v>
      </c>
      <c r="O46" s="175">
        <v>0.6</v>
      </c>
    </row>
    <row r="47" spans="1:1023" ht="15" customHeight="1">
      <c r="A47" s="169"/>
      <c r="B47" s="173" t="s">
        <v>266</v>
      </c>
      <c r="C47" s="169">
        <v>200</v>
      </c>
      <c r="D47" s="174">
        <v>1.23</v>
      </c>
      <c r="E47" s="174">
        <v>2.02</v>
      </c>
      <c r="F47" s="174">
        <v>10.17</v>
      </c>
      <c r="G47" s="175">
        <v>204.7</v>
      </c>
      <c r="H47" s="174">
        <v>0.04</v>
      </c>
      <c r="I47" s="175">
        <v>4.4000000000000004</v>
      </c>
      <c r="J47" s="174">
        <v>19.89</v>
      </c>
      <c r="K47" s="176"/>
      <c r="L47" s="174">
        <v>39.729999999999997</v>
      </c>
      <c r="M47" s="174">
        <v>28.69</v>
      </c>
      <c r="N47" s="174">
        <v>6.16</v>
      </c>
      <c r="O47" s="174">
        <v>0.53</v>
      </c>
    </row>
    <row r="48" spans="1:1023">
      <c r="A48" s="293" t="s">
        <v>312</v>
      </c>
      <c r="B48" s="293"/>
      <c r="C48" s="168">
        <v>300</v>
      </c>
      <c r="D48" s="174">
        <v>1.83</v>
      </c>
      <c r="E48" s="174">
        <v>2.62</v>
      </c>
      <c r="F48" s="174">
        <v>25.57</v>
      </c>
      <c r="G48" s="175">
        <v>276.7</v>
      </c>
      <c r="H48" s="174">
        <v>0.09</v>
      </c>
      <c r="I48" s="175">
        <v>10.4</v>
      </c>
      <c r="J48" s="174">
        <v>24.89</v>
      </c>
      <c r="K48" s="175">
        <v>0.4</v>
      </c>
      <c r="L48" s="174">
        <v>69.73</v>
      </c>
      <c r="M48" s="174">
        <v>50.69</v>
      </c>
      <c r="N48" s="174">
        <v>23.16</v>
      </c>
      <c r="O48" s="174">
        <v>1.1299999999999999</v>
      </c>
    </row>
    <row r="49" spans="1:1023">
      <c r="A49" s="286" t="s">
        <v>33</v>
      </c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</row>
    <row r="50" spans="1:1023" ht="15" customHeight="1">
      <c r="A50" s="169" t="s">
        <v>286</v>
      </c>
      <c r="B50" s="173" t="s">
        <v>73</v>
      </c>
      <c r="C50" s="169">
        <v>60</v>
      </c>
      <c r="D50" s="174">
        <v>0.86</v>
      </c>
      <c r="E50" s="174">
        <v>3.05</v>
      </c>
      <c r="F50" s="174">
        <v>5.0199999999999996</v>
      </c>
      <c r="G50" s="174">
        <v>50.88</v>
      </c>
      <c r="H50" s="174">
        <v>0.01</v>
      </c>
      <c r="I50" s="175">
        <v>5.7</v>
      </c>
      <c r="J50" s="174">
        <v>1.1399999999999999</v>
      </c>
      <c r="K50" s="174">
        <v>0.42</v>
      </c>
      <c r="L50" s="174">
        <v>21.83</v>
      </c>
      <c r="M50" s="174">
        <v>24.72</v>
      </c>
      <c r="N50" s="174">
        <v>12.58</v>
      </c>
      <c r="O50" s="174">
        <v>0.82</v>
      </c>
    </row>
    <row r="51" spans="1:1023" ht="15" customHeight="1">
      <c r="A51" s="169" t="s">
        <v>287</v>
      </c>
      <c r="B51" s="173" t="s">
        <v>76</v>
      </c>
      <c r="C51" s="169">
        <v>200</v>
      </c>
      <c r="D51" s="174">
        <v>3.78</v>
      </c>
      <c r="E51" s="174">
        <v>3.38</v>
      </c>
      <c r="F51" s="175">
        <v>14.3</v>
      </c>
      <c r="G51" s="174">
        <v>102.86</v>
      </c>
      <c r="H51" s="174">
        <v>0.08</v>
      </c>
      <c r="I51" s="174">
        <v>10.08</v>
      </c>
      <c r="J51" s="174">
        <v>162.32</v>
      </c>
      <c r="K51" s="174">
        <v>0.42</v>
      </c>
      <c r="L51" s="174">
        <v>12.78</v>
      </c>
      <c r="M51" s="174">
        <v>46.83</v>
      </c>
      <c r="N51" s="174">
        <v>20.85</v>
      </c>
      <c r="O51" s="174">
        <v>0.94</v>
      </c>
    </row>
    <row r="52" spans="1:1023" ht="15" customHeight="1">
      <c r="A52" s="169" t="s">
        <v>288</v>
      </c>
      <c r="B52" s="170" t="s">
        <v>209</v>
      </c>
      <c r="C52" s="171">
        <v>120</v>
      </c>
      <c r="D52" s="172">
        <v>17.12</v>
      </c>
      <c r="E52" s="172">
        <v>13</v>
      </c>
      <c r="F52" s="172">
        <v>10.290000000000001</v>
      </c>
      <c r="G52" s="172">
        <v>226.4</v>
      </c>
      <c r="H52" s="172">
        <v>0.2</v>
      </c>
      <c r="I52" s="172">
        <v>35.44</v>
      </c>
      <c r="J52" s="172">
        <v>382.54</v>
      </c>
      <c r="K52" s="183">
        <v>2.25</v>
      </c>
      <c r="L52" s="172">
        <v>78.319999999999993</v>
      </c>
      <c r="M52" s="172">
        <v>85.93</v>
      </c>
      <c r="N52" s="172">
        <v>72.25</v>
      </c>
      <c r="O52" s="172">
        <v>9.57</v>
      </c>
    </row>
    <row r="53" spans="1:1023" ht="15" customHeight="1">
      <c r="A53" s="169" t="s">
        <v>289</v>
      </c>
      <c r="B53" s="173" t="s">
        <v>82</v>
      </c>
      <c r="C53" s="169">
        <v>150</v>
      </c>
      <c r="D53" s="175">
        <v>3.1</v>
      </c>
      <c r="E53" s="174">
        <v>4.6100000000000003</v>
      </c>
      <c r="F53" s="174">
        <v>25.27</v>
      </c>
      <c r="G53" s="174">
        <v>155.27000000000001</v>
      </c>
      <c r="H53" s="174">
        <v>0.19</v>
      </c>
      <c r="I53" s="169">
        <v>31</v>
      </c>
      <c r="J53" s="174">
        <v>4.6500000000000004</v>
      </c>
      <c r="K53" s="174">
        <v>0.64</v>
      </c>
      <c r="L53" s="175">
        <v>16.600000000000001</v>
      </c>
      <c r="M53" s="174">
        <v>90.21</v>
      </c>
      <c r="N53" s="174">
        <v>35.72</v>
      </c>
      <c r="O53" s="174">
        <v>1.42</v>
      </c>
    </row>
    <row r="54" spans="1:1023" ht="15" customHeight="1">
      <c r="A54" s="169" t="s">
        <v>290</v>
      </c>
      <c r="B54" s="173" t="s">
        <v>245</v>
      </c>
      <c r="C54" s="169">
        <v>180</v>
      </c>
      <c r="D54" s="174">
        <v>0.48</v>
      </c>
      <c r="E54" s="175">
        <v>0.2</v>
      </c>
      <c r="F54" s="174">
        <v>16.739999999999998</v>
      </c>
      <c r="G54" s="174">
        <v>79.66</v>
      </c>
      <c r="H54" s="174">
        <v>0.01</v>
      </c>
      <c r="I54" s="169">
        <v>140</v>
      </c>
      <c r="J54" s="174">
        <v>114.38</v>
      </c>
      <c r="K54" s="174">
        <v>0.53</v>
      </c>
      <c r="L54" s="175">
        <v>8.6999999999999993</v>
      </c>
      <c r="M54" s="174">
        <v>2.38</v>
      </c>
      <c r="N54" s="174">
        <v>2.38</v>
      </c>
      <c r="O54" s="174">
        <v>0.45</v>
      </c>
    </row>
    <row r="55" spans="1:1023" ht="15" customHeight="1">
      <c r="A55" s="169"/>
      <c r="B55" s="173" t="s">
        <v>24</v>
      </c>
      <c r="C55" s="169">
        <v>80</v>
      </c>
      <c r="D55" s="174">
        <v>5.42</v>
      </c>
      <c r="E55" s="174">
        <v>3.54</v>
      </c>
      <c r="F55" s="174">
        <v>33.61</v>
      </c>
      <c r="G55" s="174">
        <v>191.26</v>
      </c>
      <c r="H55" s="174">
        <v>0.21</v>
      </c>
      <c r="I55" s="176"/>
      <c r="J55" s="174">
        <v>0.18</v>
      </c>
      <c r="K55" s="174">
        <v>0.28000000000000003</v>
      </c>
      <c r="L55" s="174">
        <v>107.36</v>
      </c>
      <c r="M55" s="174">
        <v>122.32</v>
      </c>
      <c r="N55" s="175">
        <v>50.4</v>
      </c>
      <c r="O55" s="174">
        <v>2.13</v>
      </c>
    </row>
    <row r="56" spans="1:1023">
      <c r="A56" s="293" t="s">
        <v>49</v>
      </c>
      <c r="B56" s="293"/>
      <c r="C56" s="168">
        <v>790</v>
      </c>
      <c r="D56" s="174">
        <v>30.76</v>
      </c>
      <c r="E56" s="174">
        <v>27.78</v>
      </c>
      <c r="F56" s="174">
        <v>105.23</v>
      </c>
      <c r="G56" s="174">
        <v>806.33</v>
      </c>
      <c r="H56" s="175">
        <v>0.7</v>
      </c>
      <c r="I56" s="174">
        <v>222.22</v>
      </c>
      <c r="J56" s="174">
        <v>665.21</v>
      </c>
      <c r="K56" s="174">
        <v>4.54</v>
      </c>
      <c r="L56" s="174">
        <v>245.59</v>
      </c>
      <c r="M56" s="174">
        <v>372.39</v>
      </c>
      <c r="N56" s="174">
        <v>194.18</v>
      </c>
      <c r="O56" s="174">
        <v>15.33</v>
      </c>
    </row>
    <row r="57" spans="1:1023">
      <c r="A57" s="286" t="s">
        <v>53</v>
      </c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</row>
    <row r="58" spans="1:1023" ht="15" customHeight="1">
      <c r="A58" s="169" t="s">
        <v>278</v>
      </c>
      <c r="B58" s="173" t="s">
        <v>25</v>
      </c>
      <c r="C58" s="169">
        <v>150</v>
      </c>
      <c r="D58" s="175">
        <v>0.6</v>
      </c>
      <c r="E58" s="175">
        <v>0.6</v>
      </c>
      <c r="F58" s="175">
        <v>14.7</v>
      </c>
      <c r="G58" s="175">
        <v>70.5</v>
      </c>
      <c r="H58" s="174">
        <v>0.05</v>
      </c>
      <c r="I58" s="169">
        <v>15</v>
      </c>
      <c r="J58" s="175">
        <v>7.5</v>
      </c>
      <c r="K58" s="175">
        <v>0.3</v>
      </c>
      <c r="L58" s="169">
        <v>24</v>
      </c>
      <c r="M58" s="175">
        <v>16.5</v>
      </c>
      <c r="N58" s="175">
        <v>13.5</v>
      </c>
      <c r="O58" s="175">
        <v>3.3</v>
      </c>
    </row>
    <row r="59" spans="1:1023" ht="15" customHeight="1">
      <c r="A59" s="169"/>
      <c r="B59" s="173" t="s">
        <v>266</v>
      </c>
      <c r="C59" s="169">
        <v>200</v>
      </c>
      <c r="D59" s="174">
        <v>1.23</v>
      </c>
      <c r="E59" s="174">
        <v>2.02</v>
      </c>
      <c r="F59" s="174">
        <v>10.17</v>
      </c>
      <c r="G59" s="175">
        <v>204.7</v>
      </c>
      <c r="H59" s="174">
        <v>0.04</v>
      </c>
      <c r="I59" s="175">
        <v>4.4000000000000004</v>
      </c>
      <c r="J59" s="174">
        <v>19.89</v>
      </c>
      <c r="K59" s="176"/>
      <c r="L59" s="174">
        <v>39.729999999999997</v>
      </c>
      <c r="M59" s="174">
        <v>28.69</v>
      </c>
      <c r="N59" s="174">
        <v>6.16</v>
      </c>
      <c r="O59" s="174">
        <v>0.53</v>
      </c>
    </row>
    <row r="60" spans="1:1023">
      <c r="A60" s="293" t="s">
        <v>59</v>
      </c>
      <c r="B60" s="293"/>
      <c r="C60" s="168">
        <v>350</v>
      </c>
      <c r="D60" s="174">
        <v>1.83</v>
      </c>
      <c r="E60" s="174">
        <v>2.62</v>
      </c>
      <c r="F60" s="174">
        <v>24.87</v>
      </c>
      <c r="G60" s="175">
        <v>275.2</v>
      </c>
      <c r="H60" s="174">
        <v>0.09</v>
      </c>
      <c r="I60" s="175">
        <v>19.399999999999999</v>
      </c>
      <c r="J60" s="174">
        <v>27.39</v>
      </c>
      <c r="K60" s="175">
        <v>0.3</v>
      </c>
      <c r="L60" s="174">
        <v>63.73</v>
      </c>
      <c r="M60" s="174">
        <v>45.19</v>
      </c>
      <c r="N60" s="174">
        <v>19.66</v>
      </c>
      <c r="O60" s="174">
        <v>3.83</v>
      </c>
    </row>
    <row r="61" spans="1:1023">
      <c r="A61" s="293" t="s">
        <v>242</v>
      </c>
      <c r="B61" s="293"/>
      <c r="C61" s="184">
        <v>1940</v>
      </c>
      <c r="D61" s="179">
        <v>66.52</v>
      </c>
      <c r="E61" s="179">
        <v>45.64</v>
      </c>
      <c r="F61" s="179">
        <v>219.31</v>
      </c>
      <c r="G61" s="179">
        <v>1865.65</v>
      </c>
      <c r="H61" s="179">
        <v>1.28</v>
      </c>
      <c r="I61" s="179">
        <v>299.02</v>
      </c>
      <c r="J61" s="179">
        <v>1046.1300000000001</v>
      </c>
      <c r="K61" s="179">
        <v>6.77</v>
      </c>
      <c r="L61" s="179">
        <v>514.71</v>
      </c>
      <c r="M61" s="179">
        <v>894.35</v>
      </c>
      <c r="N61" s="179">
        <v>348.01</v>
      </c>
      <c r="O61" s="179">
        <v>25.47</v>
      </c>
    </row>
    <row r="62" spans="1:1023" s="158" customFormat="1">
      <c r="A62" s="159" t="s">
        <v>261</v>
      </c>
      <c r="B62" s="154" t="s">
        <v>264</v>
      </c>
      <c r="C62" s="154"/>
      <c r="D62" s="154"/>
      <c r="E62" s="154"/>
      <c r="F62" s="283"/>
      <c r="G62" s="283"/>
      <c r="H62" s="292"/>
      <c r="I62" s="292"/>
      <c r="J62" s="292"/>
      <c r="K62" s="292"/>
      <c r="L62" s="292"/>
      <c r="M62" s="292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  <c r="CL62" s="156"/>
      <c r="CM62" s="156"/>
      <c r="CN62" s="156"/>
      <c r="CO62" s="156"/>
      <c r="CP62" s="156"/>
      <c r="CQ62" s="156"/>
      <c r="CR62" s="156"/>
      <c r="CS62" s="156"/>
      <c r="CT62" s="156"/>
      <c r="CU62" s="156"/>
      <c r="CV62" s="156"/>
      <c r="CW62" s="156"/>
      <c r="CX62" s="156"/>
      <c r="CY62" s="156"/>
      <c r="CZ62" s="156"/>
      <c r="DA62" s="156"/>
      <c r="DB62" s="156"/>
      <c r="DC62" s="156"/>
      <c r="DD62" s="156"/>
      <c r="DE62" s="156"/>
      <c r="DF62" s="156"/>
      <c r="DG62" s="156"/>
      <c r="DH62" s="156"/>
      <c r="DI62" s="156"/>
      <c r="DJ62" s="156"/>
      <c r="DK62" s="156"/>
      <c r="DL62" s="156"/>
      <c r="DM62" s="156"/>
      <c r="DN62" s="156"/>
      <c r="DO62" s="156"/>
      <c r="DP62" s="156"/>
      <c r="DQ62" s="156"/>
      <c r="DR62" s="156"/>
      <c r="DS62" s="156"/>
      <c r="DT62" s="156"/>
      <c r="DU62" s="156"/>
      <c r="DV62" s="156"/>
      <c r="DW62" s="156"/>
      <c r="DX62" s="156"/>
      <c r="DY62" s="156"/>
      <c r="DZ62" s="156"/>
      <c r="EA62" s="156"/>
      <c r="EB62" s="156"/>
      <c r="EC62" s="156"/>
      <c r="ED62" s="156"/>
      <c r="EE62" s="156"/>
      <c r="EF62" s="156"/>
      <c r="EG62" s="156"/>
      <c r="EH62" s="156"/>
      <c r="EI62" s="156"/>
      <c r="EJ62" s="156"/>
      <c r="EK62" s="156"/>
      <c r="EL62" s="156"/>
      <c r="EM62" s="156"/>
      <c r="EN62" s="156"/>
      <c r="EO62" s="156"/>
      <c r="EP62" s="156"/>
      <c r="EQ62" s="156"/>
      <c r="ER62" s="156"/>
      <c r="ES62" s="156"/>
      <c r="ET62" s="156"/>
      <c r="EU62" s="156"/>
      <c r="EV62" s="156"/>
      <c r="EW62" s="156"/>
      <c r="EX62" s="156"/>
      <c r="EY62" s="156"/>
      <c r="EZ62" s="156"/>
      <c r="FA62" s="156"/>
      <c r="FB62" s="156"/>
      <c r="FC62" s="156"/>
      <c r="FD62" s="156"/>
      <c r="FE62" s="156"/>
      <c r="FF62" s="156"/>
      <c r="FG62" s="156"/>
      <c r="FH62" s="156"/>
      <c r="FI62" s="156"/>
      <c r="FJ62" s="156"/>
      <c r="FK62" s="156"/>
      <c r="FL62" s="156"/>
      <c r="FM62" s="156"/>
      <c r="FN62" s="156"/>
      <c r="FO62" s="156"/>
      <c r="FP62" s="156"/>
      <c r="FQ62" s="156"/>
      <c r="FR62" s="156"/>
      <c r="FS62" s="156"/>
      <c r="FT62" s="156"/>
      <c r="FU62" s="156"/>
      <c r="FV62" s="156"/>
      <c r="FW62" s="156"/>
      <c r="FX62" s="156"/>
      <c r="FY62" s="156"/>
      <c r="FZ62" s="156"/>
      <c r="GA62" s="156"/>
      <c r="GB62" s="156"/>
      <c r="GC62" s="156"/>
      <c r="GD62" s="156"/>
      <c r="GE62" s="156"/>
      <c r="GF62" s="156"/>
      <c r="GG62" s="156"/>
      <c r="GH62" s="156"/>
      <c r="GI62" s="156"/>
      <c r="GJ62" s="156"/>
      <c r="GK62" s="156"/>
      <c r="GL62" s="156"/>
      <c r="GM62" s="156"/>
      <c r="GN62" s="156"/>
      <c r="GO62" s="156"/>
      <c r="GP62" s="156"/>
      <c r="GQ62" s="156"/>
      <c r="GR62" s="156"/>
      <c r="GS62" s="156"/>
      <c r="GT62" s="156"/>
      <c r="GU62" s="156"/>
      <c r="GV62" s="156"/>
      <c r="GW62" s="156"/>
      <c r="GX62" s="156"/>
      <c r="GY62" s="156"/>
      <c r="GZ62" s="156"/>
      <c r="HA62" s="156"/>
      <c r="HB62" s="156"/>
      <c r="HC62" s="156"/>
      <c r="HD62" s="156"/>
      <c r="HE62" s="156"/>
      <c r="HF62" s="156"/>
      <c r="HG62" s="156"/>
      <c r="HH62" s="156"/>
      <c r="HI62" s="156"/>
      <c r="HJ62" s="156"/>
      <c r="HK62" s="156"/>
      <c r="HL62" s="156"/>
      <c r="HM62" s="156"/>
      <c r="HN62" s="156"/>
      <c r="HO62" s="156"/>
      <c r="HP62" s="156"/>
      <c r="HQ62" s="156"/>
      <c r="HR62" s="156"/>
      <c r="HS62" s="156"/>
      <c r="HT62" s="156"/>
      <c r="HU62" s="156"/>
      <c r="HV62" s="156"/>
      <c r="HW62" s="156"/>
      <c r="HX62" s="156"/>
      <c r="HY62" s="156"/>
      <c r="HZ62" s="156"/>
      <c r="IA62" s="156"/>
      <c r="IB62" s="156"/>
      <c r="IC62" s="156"/>
      <c r="ID62" s="156"/>
      <c r="IE62" s="156"/>
      <c r="IF62" s="156"/>
      <c r="IG62" s="156"/>
      <c r="IH62" s="156"/>
      <c r="II62" s="156"/>
      <c r="IJ62" s="156"/>
      <c r="IK62" s="156"/>
      <c r="IL62" s="156"/>
      <c r="IM62" s="156"/>
      <c r="IN62" s="156"/>
      <c r="IO62" s="156"/>
      <c r="IP62" s="156"/>
      <c r="IQ62" s="156"/>
      <c r="IR62" s="156"/>
      <c r="IS62" s="156"/>
      <c r="IT62" s="156"/>
      <c r="IU62" s="156"/>
      <c r="IV62" s="156"/>
      <c r="IW62" s="156"/>
      <c r="IX62" s="156"/>
      <c r="IY62" s="156"/>
      <c r="IZ62" s="156"/>
      <c r="JA62" s="156"/>
      <c r="JB62" s="156"/>
      <c r="JC62" s="156"/>
      <c r="JD62" s="156"/>
      <c r="JE62" s="156"/>
      <c r="JF62" s="156"/>
      <c r="JG62" s="156"/>
      <c r="JH62" s="156"/>
      <c r="JI62" s="156"/>
      <c r="JJ62" s="156"/>
      <c r="JK62" s="156"/>
      <c r="JL62" s="156"/>
      <c r="JM62" s="156"/>
      <c r="JN62" s="156"/>
      <c r="JO62" s="156"/>
      <c r="JP62" s="156"/>
      <c r="JQ62" s="156"/>
      <c r="JR62" s="156"/>
      <c r="JS62" s="156"/>
      <c r="JT62" s="156"/>
      <c r="JU62" s="156"/>
      <c r="JV62" s="156"/>
      <c r="JW62" s="156"/>
      <c r="JX62" s="156"/>
      <c r="JY62" s="156"/>
      <c r="JZ62" s="156"/>
      <c r="KA62" s="156"/>
      <c r="KB62" s="156"/>
      <c r="KC62" s="156"/>
      <c r="KD62" s="156"/>
      <c r="KE62" s="156"/>
      <c r="KF62" s="156"/>
      <c r="KG62" s="156"/>
      <c r="KH62" s="156"/>
      <c r="KI62" s="156"/>
      <c r="KJ62" s="156"/>
      <c r="KK62" s="156"/>
      <c r="KL62" s="156"/>
      <c r="KM62" s="156"/>
      <c r="KN62" s="156"/>
      <c r="KO62" s="156"/>
      <c r="KP62" s="156"/>
      <c r="KQ62" s="156"/>
      <c r="KR62" s="156"/>
      <c r="KS62" s="156"/>
      <c r="KT62" s="156"/>
      <c r="KU62" s="156"/>
      <c r="KV62" s="156"/>
      <c r="KW62" s="156"/>
      <c r="KX62" s="156"/>
      <c r="KY62" s="156"/>
      <c r="KZ62" s="156"/>
      <c r="LA62" s="156"/>
      <c r="LB62" s="156"/>
      <c r="LC62" s="156"/>
      <c r="LD62" s="156"/>
      <c r="LE62" s="156"/>
      <c r="LF62" s="156"/>
      <c r="LG62" s="156"/>
      <c r="LH62" s="156"/>
      <c r="LI62" s="156"/>
      <c r="LJ62" s="156"/>
      <c r="LK62" s="156"/>
      <c r="LL62" s="156"/>
      <c r="LM62" s="156"/>
      <c r="LN62" s="156"/>
      <c r="LO62" s="156"/>
      <c r="LP62" s="156"/>
      <c r="LQ62" s="156"/>
      <c r="LR62" s="156"/>
      <c r="LS62" s="156"/>
      <c r="LT62" s="156"/>
      <c r="LU62" s="156"/>
      <c r="LV62" s="156"/>
      <c r="LW62" s="156"/>
      <c r="LX62" s="156"/>
      <c r="LY62" s="156"/>
      <c r="LZ62" s="156"/>
      <c r="MA62" s="156"/>
      <c r="MB62" s="156"/>
      <c r="MC62" s="156"/>
      <c r="MD62" s="156"/>
      <c r="ME62" s="156"/>
      <c r="MF62" s="156"/>
      <c r="MG62" s="156"/>
      <c r="MH62" s="156"/>
      <c r="MI62" s="156"/>
      <c r="MJ62" s="156"/>
      <c r="MK62" s="156"/>
      <c r="ML62" s="156"/>
      <c r="MM62" s="156"/>
      <c r="MN62" s="156"/>
      <c r="MO62" s="156"/>
      <c r="MP62" s="156"/>
      <c r="MQ62" s="156"/>
      <c r="MR62" s="156"/>
      <c r="MS62" s="156"/>
      <c r="MT62" s="156"/>
      <c r="MU62" s="156"/>
      <c r="MV62" s="156"/>
      <c r="MW62" s="156"/>
      <c r="MX62" s="156"/>
      <c r="MY62" s="156"/>
      <c r="MZ62" s="156"/>
      <c r="NA62" s="156"/>
      <c r="NB62" s="156"/>
      <c r="NC62" s="156"/>
      <c r="ND62" s="156"/>
      <c r="NE62" s="156"/>
      <c r="NF62" s="156"/>
      <c r="NG62" s="156"/>
      <c r="NH62" s="156"/>
      <c r="NI62" s="156"/>
      <c r="NJ62" s="156"/>
      <c r="NK62" s="156"/>
      <c r="NL62" s="156"/>
      <c r="NM62" s="156"/>
      <c r="NN62" s="156"/>
      <c r="NO62" s="156"/>
      <c r="NP62" s="156"/>
      <c r="NQ62" s="156"/>
      <c r="NR62" s="156"/>
      <c r="NS62" s="156"/>
      <c r="NT62" s="156"/>
      <c r="NU62" s="156"/>
      <c r="NV62" s="156"/>
      <c r="NW62" s="156"/>
      <c r="NX62" s="156"/>
      <c r="NY62" s="156"/>
      <c r="NZ62" s="156"/>
      <c r="OA62" s="156"/>
      <c r="OB62" s="156"/>
      <c r="OC62" s="156"/>
      <c r="OD62" s="156"/>
      <c r="OE62" s="156"/>
      <c r="OF62" s="156"/>
      <c r="OG62" s="156"/>
      <c r="OH62" s="156"/>
      <c r="OI62" s="156"/>
      <c r="OJ62" s="156"/>
      <c r="OK62" s="156"/>
      <c r="OL62" s="156"/>
      <c r="OM62" s="156"/>
      <c r="ON62" s="156"/>
      <c r="OO62" s="156"/>
      <c r="OP62" s="156"/>
      <c r="OQ62" s="156"/>
      <c r="OR62" s="156"/>
      <c r="OS62" s="156"/>
      <c r="OT62" s="156"/>
      <c r="OU62" s="156"/>
      <c r="OV62" s="156"/>
      <c r="OW62" s="156"/>
      <c r="OX62" s="156"/>
      <c r="OY62" s="156"/>
      <c r="OZ62" s="156"/>
      <c r="PA62" s="156"/>
      <c r="PB62" s="156"/>
      <c r="PC62" s="156"/>
      <c r="PD62" s="156"/>
      <c r="PE62" s="156"/>
      <c r="PF62" s="156"/>
      <c r="PG62" s="156"/>
      <c r="PH62" s="156"/>
      <c r="PI62" s="156"/>
      <c r="PJ62" s="156"/>
      <c r="PK62" s="156"/>
      <c r="PL62" s="156"/>
      <c r="PM62" s="156"/>
      <c r="PN62" s="156"/>
      <c r="PO62" s="156"/>
      <c r="PP62" s="156"/>
      <c r="PQ62" s="156"/>
      <c r="PR62" s="156"/>
      <c r="PS62" s="156"/>
      <c r="PT62" s="156"/>
      <c r="PU62" s="156"/>
      <c r="PV62" s="156"/>
      <c r="PW62" s="156"/>
      <c r="PX62" s="156"/>
      <c r="PY62" s="156"/>
      <c r="PZ62" s="156"/>
      <c r="QA62" s="156"/>
      <c r="QB62" s="156"/>
      <c r="QC62" s="156"/>
      <c r="QD62" s="156"/>
      <c r="QE62" s="156"/>
      <c r="QF62" s="156"/>
      <c r="QG62" s="156"/>
      <c r="QH62" s="156"/>
      <c r="QI62" s="156"/>
      <c r="QJ62" s="156"/>
      <c r="QK62" s="156"/>
      <c r="QL62" s="156"/>
      <c r="QM62" s="156"/>
      <c r="QN62" s="156"/>
      <c r="QO62" s="156"/>
      <c r="QP62" s="156"/>
      <c r="QQ62" s="156"/>
      <c r="QR62" s="156"/>
      <c r="QS62" s="156"/>
      <c r="QT62" s="156"/>
      <c r="QU62" s="156"/>
      <c r="QV62" s="156"/>
      <c r="QW62" s="156"/>
      <c r="QX62" s="156"/>
      <c r="QY62" s="156"/>
      <c r="QZ62" s="156"/>
      <c r="RA62" s="156"/>
      <c r="RB62" s="156"/>
      <c r="RC62" s="156"/>
      <c r="RD62" s="156"/>
      <c r="RE62" s="156"/>
      <c r="RF62" s="156"/>
      <c r="RG62" s="156"/>
      <c r="RH62" s="156"/>
      <c r="RI62" s="156"/>
      <c r="RJ62" s="156"/>
      <c r="RK62" s="156"/>
      <c r="RL62" s="156"/>
      <c r="RM62" s="156"/>
      <c r="RN62" s="156"/>
      <c r="RO62" s="156"/>
      <c r="RP62" s="156"/>
      <c r="RQ62" s="156"/>
      <c r="RR62" s="156"/>
      <c r="RS62" s="156"/>
      <c r="RT62" s="156"/>
      <c r="RU62" s="156"/>
      <c r="RV62" s="156"/>
      <c r="RW62" s="156"/>
      <c r="RX62" s="156"/>
      <c r="RY62" s="156"/>
      <c r="RZ62" s="156"/>
      <c r="SA62" s="156"/>
      <c r="SB62" s="156"/>
      <c r="SC62" s="156"/>
      <c r="SD62" s="156"/>
      <c r="SE62" s="156"/>
      <c r="SF62" s="156"/>
      <c r="SG62" s="156"/>
      <c r="SH62" s="156"/>
      <c r="SI62" s="156"/>
      <c r="SJ62" s="156"/>
      <c r="SK62" s="156"/>
      <c r="SL62" s="156"/>
      <c r="SM62" s="156"/>
      <c r="SN62" s="156"/>
      <c r="SO62" s="156"/>
      <c r="SP62" s="156"/>
      <c r="SQ62" s="156"/>
      <c r="SR62" s="156"/>
      <c r="SS62" s="156"/>
      <c r="ST62" s="156"/>
      <c r="SU62" s="156"/>
      <c r="SV62" s="156"/>
      <c r="SW62" s="156"/>
      <c r="SX62" s="156"/>
      <c r="SY62" s="156"/>
      <c r="SZ62" s="156"/>
      <c r="TA62" s="156"/>
      <c r="TB62" s="156"/>
      <c r="TC62" s="156"/>
      <c r="TD62" s="156"/>
      <c r="TE62" s="156"/>
      <c r="TF62" s="156"/>
      <c r="TG62" s="156"/>
      <c r="TH62" s="156"/>
      <c r="TI62" s="156"/>
      <c r="TJ62" s="156"/>
      <c r="TK62" s="156"/>
      <c r="TL62" s="156"/>
      <c r="TM62" s="156"/>
      <c r="TN62" s="156"/>
      <c r="TO62" s="156"/>
      <c r="TP62" s="156"/>
      <c r="TQ62" s="156"/>
      <c r="TR62" s="156"/>
      <c r="TS62" s="156"/>
      <c r="TT62" s="156"/>
      <c r="TU62" s="156"/>
      <c r="TV62" s="156"/>
      <c r="TW62" s="156"/>
      <c r="TX62" s="156"/>
      <c r="TY62" s="156"/>
      <c r="TZ62" s="156"/>
      <c r="UA62" s="156"/>
      <c r="UB62" s="156"/>
      <c r="UC62" s="156"/>
      <c r="UD62" s="156"/>
      <c r="UE62" s="156"/>
      <c r="UF62" s="156"/>
      <c r="UG62" s="156"/>
      <c r="UH62" s="156"/>
      <c r="UI62" s="156"/>
      <c r="UJ62" s="156"/>
      <c r="UK62" s="156"/>
      <c r="UL62" s="156"/>
      <c r="UM62" s="156"/>
      <c r="UN62" s="156"/>
      <c r="UO62" s="156"/>
      <c r="UP62" s="156"/>
      <c r="UQ62" s="156"/>
      <c r="UR62" s="156"/>
      <c r="US62" s="156"/>
      <c r="UT62" s="156"/>
      <c r="UU62" s="156"/>
      <c r="UV62" s="156"/>
      <c r="UW62" s="156"/>
      <c r="UX62" s="156"/>
      <c r="UY62" s="156"/>
      <c r="UZ62" s="156"/>
      <c r="VA62" s="156"/>
      <c r="VB62" s="156"/>
      <c r="VC62" s="156"/>
      <c r="VD62" s="156"/>
      <c r="VE62" s="156"/>
      <c r="VF62" s="156"/>
      <c r="VG62" s="156"/>
      <c r="VH62" s="156"/>
      <c r="VI62" s="156"/>
      <c r="VJ62" s="156"/>
      <c r="VK62" s="156"/>
      <c r="VL62" s="156"/>
      <c r="VM62" s="156"/>
      <c r="VN62" s="156"/>
      <c r="VO62" s="156"/>
      <c r="VP62" s="156"/>
      <c r="VQ62" s="156"/>
      <c r="VR62" s="156"/>
      <c r="VS62" s="156"/>
      <c r="VT62" s="156"/>
      <c r="VU62" s="156"/>
      <c r="VV62" s="156"/>
      <c r="VW62" s="156"/>
      <c r="VX62" s="156"/>
      <c r="VY62" s="156"/>
      <c r="VZ62" s="156"/>
      <c r="WA62" s="156"/>
      <c r="WB62" s="156"/>
      <c r="WC62" s="156"/>
      <c r="WD62" s="156"/>
      <c r="WE62" s="156"/>
      <c r="WF62" s="156"/>
      <c r="WG62" s="156"/>
      <c r="WH62" s="156"/>
      <c r="WI62" s="156"/>
      <c r="WJ62" s="156"/>
      <c r="WK62" s="156"/>
      <c r="WL62" s="156"/>
      <c r="WM62" s="156"/>
      <c r="WN62" s="156"/>
      <c r="WO62" s="156"/>
      <c r="WP62" s="156"/>
      <c r="WQ62" s="156"/>
      <c r="WR62" s="156"/>
      <c r="WS62" s="156"/>
      <c r="WT62" s="156"/>
      <c r="WU62" s="156"/>
      <c r="WV62" s="156"/>
      <c r="WW62" s="156"/>
      <c r="WX62" s="156"/>
      <c r="WY62" s="156"/>
      <c r="WZ62" s="156"/>
      <c r="XA62" s="156"/>
      <c r="XB62" s="156"/>
      <c r="XC62" s="156"/>
      <c r="XD62" s="156"/>
      <c r="XE62" s="156"/>
      <c r="XF62" s="156"/>
      <c r="XG62" s="156"/>
      <c r="XH62" s="156"/>
      <c r="XI62" s="156"/>
      <c r="XJ62" s="156"/>
      <c r="XK62" s="156"/>
      <c r="XL62" s="156"/>
      <c r="XM62" s="156"/>
      <c r="XN62" s="156"/>
      <c r="XO62" s="156"/>
      <c r="XP62" s="156"/>
      <c r="XQ62" s="156"/>
      <c r="XR62" s="156"/>
      <c r="XS62" s="156"/>
      <c r="XT62" s="156"/>
      <c r="XU62" s="156"/>
      <c r="XV62" s="156"/>
      <c r="XW62" s="156"/>
      <c r="XX62" s="156"/>
      <c r="XY62" s="156"/>
      <c r="XZ62" s="156"/>
      <c r="YA62" s="156"/>
      <c r="YB62" s="156"/>
      <c r="YC62" s="156"/>
      <c r="YD62" s="156"/>
      <c r="YE62" s="156"/>
      <c r="YF62" s="156"/>
      <c r="YG62" s="156"/>
      <c r="YH62" s="156"/>
      <c r="YI62" s="156"/>
      <c r="YJ62" s="156"/>
      <c r="YK62" s="156"/>
      <c r="YL62" s="156"/>
      <c r="YM62" s="156"/>
      <c r="YN62" s="156"/>
      <c r="YO62" s="156"/>
      <c r="YP62" s="156"/>
      <c r="YQ62" s="156"/>
      <c r="YR62" s="156"/>
      <c r="YS62" s="156"/>
      <c r="YT62" s="156"/>
      <c r="YU62" s="156"/>
      <c r="YV62" s="156"/>
      <c r="YW62" s="156"/>
      <c r="YX62" s="156"/>
      <c r="YY62" s="156"/>
      <c r="YZ62" s="156"/>
      <c r="ZA62" s="156"/>
      <c r="ZB62" s="156"/>
      <c r="ZC62" s="156"/>
      <c r="ZD62" s="156"/>
      <c r="ZE62" s="156"/>
      <c r="ZF62" s="156"/>
      <c r="ZG62" s="156"/>
      <c r="ZH62" s="156"/>
      <c r="ZI62" s="156"/>
      <c r="ZJ62" s="156"/>
      <c r="ZK62" s="156"/>
      <c r="ZL62" s="156"/>
      <c r="ZM62" s="156"/>
      <c r="ZN62" s="156"/>
      <c r="ZO62" s="156"/>
      <c r="ZP62" s="156"/>
      <c r="ZQ62" s="156"/>
      <c r="ZR62" s="156"/>
      <c r="ZS62" s="156"/>
      <c r="ZT62" s="156"/>
      <c r="ZU62" s="156"/>
      <c r="ZV62" s="156"/>
      <c r="ZW62" s="156"/>
      <c r="ZX62" s="156"/>
      <c r="ZY62" s="156"/>
      <c r="ZZ62" s="156"/>
      <c r="AAA62" s="156"/>
      <c r="AAB62" s="156"/>
      <c r="AAC62" s="156"/>
      <c r="AAD62" s="156"/>
      <c r="AAE62" s="156"/>
      <c r="AAF62" s="156"/>
      <c r="AAG62" s="156"/>
      <c r="AAH62" s="156"/>
      <c r="AAI62" s="156"/>
      <c r="AAJ62" s="156"/>
      <c r="AAK62" s="156"/>
      <c r="AAL62" s="156"/>
      <c r="AAM62" s="156"/>
      <c r="AAN62" s="156"/>
      <c r="AAO62" s="156"/>
      <c r="AAP62" s="156"/>
      <c r="AAQ62" s="156"/>
      <c r="AAR62" s="156"/>
      <c r="AAS62" s="156"/>
      <c r="AAT62" s="156"/>
      <c r="AAU62" s="156"/>
      <c r="AAV62" s="156"/>
      <c r="AAW62" s="156"/>
      <c r="AAX62" s="156"/>
      <c r="AAY62" s="156"/>
      <c r="AAZ62" s="156"/>
      <c r="ABA62" s="156"/>
      <c r="ABB62" s="156"/>
      <c r="ABC62" s="156"/>
      <c r="ABD62" s="156"/>
      <c r="ABE62" s="156"/>
      <c r="ABF62" s="156"/>
      <c r="ABG62" s="156"/>
      <c r="ABH62" s="156"/>
      <c r="ABI62" s="156"/>
      <c r="ABJ62" s="156"/>
      <c r="ABK62" s="156"/>
      <c r="ABL62" s="156"/>
      <c r="ABM62" s="156"/>
      <c r="ABN62" s="156"/>
      <c r="ABO62" s="156"/>
      <c r="ABP62" s="156"/>
      <c r="ABQ62" s="156"/>
      <c r="ABR62" s="156"/>
      <c r="ABS62" s="156"/>
      <c r="ABT62" s="156"/>
      <c r="ABU62" s="156"/>
      <c r="ABV62" s="156"/>
      <c r="ABW62" s="156"/>
      <c r="ABX62" s="156"/>
      <c r="ABY62" s="156"/>
      <c r="ABZ62" s="156"/>
      <c r="ACA62" s="156"/>
      <c r="ACB62" s="156"/>
      <c r="ACC62" s="156"/>
      <c r="ACD62" s="156"/>
      <c r="ACE62" s="156"/>
      <c r="ACF62" s="156"/>
      <c r="ACG62" s="156"/>
      <c r="ACH62" s="156"/>
      <c r="ACI62" s="156"/>
      <c r="ACJ62" s="156"/>
      <c r="ACK62" s="156"/>
      <c r="ACL62" s="156"/>
      <c r="ACM62" s="156"/>
      <c r="ACN62" s="156"/>
      <c r="ACO62" s="156"/>
      <c r="ACP62" s="156"/>
      <c r="ACQ62" s="156"/>
      <c r="ACR62" s="156"/>
      <c r="ACS62" s="156"/>
      <c r="ACT62" s="156"/>
      <c r="ACU62" s="156"/>
      <c r="ACV62" s="156"/>
      <c r="ACW62" s="156"/>
      <c r="ACX62" s="156"/>
      <c r="ACY62" s="156"/>
      <c r="ACZ62" s="156"/>
      <c r="ADA62" s="156"/>
      <c r="ADB62" s="156"/>
      <c r="ADC62" s="156"/>
      <c r="ADD62" s="156"/>
      <c r="ADE62" s="156"/>
      <c r="ADF62" s="156"/>
      <c r="ADG62" s="156"/>
      <c r="ADH62" s="156"/>
      <c r="ADI62" s="156"/>
      <c r="ADJ62" s="156"/>
      <c r="ADK62" s="156"/>
      <c r="ADL62" s="156"/>
      <c r="ADM62" s="156"/>
      <c r="ADN62" s="156"/>
      <c r="ADO62" s="156"/>
      <c r="ADP62" s="156"/>
      <c r="ADQ62" s="156"/>
      <c r="ADR62" s="156"/>
      <c r="ADS62" s="156"/>
      <c r="ADT62" s="156"/>
      <c r="ADU62" s="156"/>
      <c r="ADV62" s="156"/>
      <c r="ADW62" s="156"/>
      <c r="ADX62" s="156"/>
      <c r="ADY62" s="156"/>
      <c r="ADZ62" s="156"/>
      <c r="AEA62" s="156"/>
      <c r="AEB62" s="156"/>
      <c r="AEC62" s="156"/>
      <c r="AED62" s="156"/>
      <c r="AEE62" s="156"/>
      <c r="AEF62" s="156"/>
      <c r="AEG62" s="156"/>
      <c r="AEH62" s="156"/>
      <c r="AEI62" s="156"/>
      <c r="AEJ62" s="156"/>
      <c r="AEK62" s="156"/>
      <c r="AEL62" s="156"/>
      <c r="AEM62" s="156"/>
      <c r="AEN62" s="156"/>
      <c r="AEO62" s="156"/>
      <c r="AEP62" s="156"/>
      <c r="AEQ62" s="156"/>
      <c r="AER62" s="156"/>
      <c r="AES62" s="156"/>
      <c r="AET62" s="156"/>
      <c r="AEU62" s="156"/>
      <c r="AEV62" s="156"/>
      <c r="AEW62" s="156"/>
      <c r="AEX62" s="156"/>
      <c r="AEY62" s="156"/>
      <c r="AEZ62" s="156"/>
      <c r="AFA62" s="156"/>
      <c r="AFB62" s="156"/>
      <c r="AFC62" s="156"/>
      <c r="AFD62" s="156"/>
      <c r="AFE62" s="156"/>
      <c r="AFF62" s="156"/>
      <c r="AFG62" s="156"/>
      <c r="AFH62" s="156"/>
      <c r="AFI62" s="156"/>
      <c r="AFJ62" s="156"/>
      <c r="AFK62" s="156"/>
      <c r="AFL62" s="156"/>
      <c r="AFM62" s="156"/>
      <c r="AFN62" s="156"/>
      <c r="AFO62" s="156"/>
      <c r="AFP62" s="156"/>
      <c r="AFQ62" s="156"/>
      <c r="AFR62" s="156"/>
      <c r="AFS62" s="156"/>
      <c r="AFT62" s="156"/>
      <c r="AFU62" s="156"/>
      <c r="AFV62" s="156"/>
      <c r="AFW62" s="156"/>
      <c r="AFX62" s="156"/>
      <c r="AFY62" s="156"/>
      <c r="AFZ62" s="156"/>
      <c r="AGA62" s="156"/>
      <c r="AGB62" s="156"/>
      <c r="AGC62" s="156"/>
      <c r="AGD62" s="156"/>
      <c r="AGE62" s="156"/>
      <c r="AGF62" s="156"/>
      <c r="AGG62" s="156"/>
      <c r="AGH62" s="156"/>
      <c r="AGI62" s="156"/>
      <c r="AGJ62" s="156"/>
      <c r="AGK62" s="156"/>
      <c r="AGL62" s="156"/>
      <c r="AGM62" s="156"/>
      <c r="AGN62" s="156"/>
      <c r="AGO62" s="156"/>
      <c r="AGP62" s="156"/>
      <c r="AGQ62" s="156"/>
      <c r="AGR62" s="156"/>
      <c r="AGS62" s="156"/>
      <c r="AGT62" s="156"/>
      <c r="AGU62" s="156"/>
      <c r="AGV62" s="156"/>
      <c r="AGW62" s="156"/>
      <c r="AGX62" s="156"/>
      <c r="AGY62" s="156"/>
      <c r="AGZ62" s="156"/>
      <c r="AHA62" s="156"/>
      <c r="AHB62" s="156"/>
      <c r="AHC62" s="156"/>
      <c r="AHD62" s="156"/>
      <c r="AHE62" s="156"/>
      <c r="AHF62" s="156"/>
      <c r="AHG62" s="156"/>
      <c r="AHH62" s="156"/>
      <c r="AHI62" s="156"/>
      <c r="AHJ62" s="156"/>
      <c r="AHK62" s="156"/>
      <c r="AHL62" s="156"/>
      <c r="AHM62" s="156"/>
      <c r="AHN62" s="156"/>
      <c r="AHO62" s="156"/>
      <c r="AHP62" s="156"/>
      <c r="AHQ62" s="156"/>
      <c r="AHR62" s="156"/>
      <c r="AHS62" s="156"/>
      <c r="AHT62" s="156"/>
      <c r="AHU62" s="156"/>
      <c r="AHV62" s="156"/>
      <c r="AHW62" s="156"/>
      <c r="AHX62" s="156"/>
      <c r="AHY62" s="156"/>
      <c r="AHZ62" s="156"/>
      <c r="AIA62" s="156"/>
      <c r="AIB62" s="156"/>
      <c r="AIC62" s="156"/>
      <c r="AID62" s="156"/>
      <c r="AIE62" s="156"/>
      <c r="AIF62" s="156"/>
      <c r="AIG62" s="156"/>
      <c r="AIH62" s="156"/>
      <c r="AII62" s="156"/>
      <c r="AIJ62" s="156"/>
      <c r="AIK62" s="156"/>
      <c r="AIL62" s="156"/>
      <c r="AIM62" s="156"/>
      <c r="AIN62" s="156"/>
      <c r="AIO62" s="156"/>
      <c r="AIP62" s="156"/>
      <c r="AIQ62" s="156"/>
      <c r="AIR62" s="156"/>
      <c r="AIS62" s="156"/>
      <c r="AIT62" s="156"/>
      <c r="AIU62" s="156"/>
      <c r="AIV62" s="156"/>
      <c r="AIW62" s="156"/>
      <c r="AIX62" s="156"/>
      <c r="AIY62" s="156"/>
      <c r="AIZ62" s="156"/>
      <c r="AJA62" s="156"/>
      <c r="AJB62" s="156"/>
      <c r="AJC62" s="156"/>
      <c r="AJD62" s="156"/>
      <c r="AJE62" s="156"/>
      <c r="AJF62" s="156"/>
      <c r="AJG62" s="156"/>
      <c r="AJH62" s="156"/>
      <c r="AJI62" s="156"/>
      <c r="AJJ62" s="156"/>
      <c r="AJK62" s="156"/>
      <c r="AJL62" s="156"/>
      <c r="AJM62" s="156"/>
      <c r="AJN62" s="156"/>
      <c r="AJO62" s="156"/>
      <c r="AJP62" s="156"/>
      <c r="AJQ62" s="156"/>
      <c r="AJR62" s="156"/>
      <c r="AJS62" s="156"/>
      <c r="AJT62" s="156"/>
      <c r="AJU62" s="156"/>
      <c r="AJV62" s="156"/>
      <c r="AJW62" s="156"/>
      <c r="AJX62" s="156"/>
      <c r="AJY62" s="156"/>
      <c r="AJZ62" s="156"/>
      <c r="AKA62" s="156"/>
      <c r="AKB62" s="156"/>
      <c r="AKC62" s="156"/>
      <c r="AKD62" s="156"/>
      <c r="AKE62" s="156"/>
      <c r="AKF62" s="156"/>
      <c r="AKG62" s="156"/>
      <c r="AKH62" s="156"/>
      <c r="AKI62" s="156"/>
      <c r="AKJ62" s="156"/>
      <c r="AKK62" s="156"/>
      <c r="AKL62" s="156"/>
      <c r="AKM62" s="156"/>
      <c r="AKN62" s="156"/>
      <c r="AKO62" s="156"/>
      <c r="AKP62" s="156"/>
      <c r="AKQ62" s="156"/>
      <c r="AKR62" s="156"/>
      <c r="AKS62" s="156"/>
      <c r="AKT62" s="156"/>
      <c r="AKU62" s="156"/>
      <c r="AKV62" s="156"/>
      <c r="AKW62" s="156"/>
      <c r="AKX62" s="156"/>
      <c r="AKY62" s="156"/>
      <c r="AKZ62" s="156"/>
      <c r="ALA62" s="156"/>
      <c r="ALB62" s="156"/>
      <c r="ALC62" s="156"/>
      <c r="ALD62" s="156"/>
      <c r="ALE62" s="156"/>
      <c r="ALF62" s="156"/>
      <c r="ALG62" s="156"/>
      <c r="ALH62" s="156"/>
      <c r="ALI62" s="156"/>
      <c r="ALJ62" s="156"/>
      <c r="ALK62" s="156"/>
      <c r="ALL62" s="156"/>
      <c r="ALM62" s="156"/>
      <c r="ALN62" s="156"/>
      <c r="ALO62" s="156"/>
      <c r="ALP62" s="156"/>
      <c r="ALQ62" s="156"/>
      <c r="ALR62" s="156"/>
      <c r="ALS62" s="156"/>
      <c r="ALT62" s="156"/>
      <c r="ALU62" s="156"/>
      <c r="ALV62" s="156"/>
      <c r="ALW62" s="156"/>
      <c r="ALX62" s="156"/>
      <c r="ALY62" s="156"/>
      <c r="ALZ62" s="156"/>
      <c r="AMA62" s="156"/>
      <c r="AMB62" s="156"/>
      <c r="AMC62" s="156"/>
      <c r="AMD62" s="156"/>
      <c r="AME62" s="156"/>
      <c r="AMF62" s="156"/>
      <c r="AMG62" s="156"/>
      <c r="AMH62" s="156"/>
      <c r="AMI62" s="156"/>
    </row>
    <row r="63" spans="1:1023" s="158" customFormat="1">
      <c r="A63" s="159" t="s">
        <v>262</v>
      </c>
      <c r="B63" s="154" t="s">
        <v>265</v>
      </c>
      <c r="C63" s="154"/>
      <c r="D63" s="154"/>
      <c r="E63" s="154"/>
      <c r="F63" s="283"/>
      <c r="G63" s="283"/>
      <c r="H63" s="284"/>
      <c r="I63" s="284"/>
      <c r="J63" s="284"/>
      <c r="K63" s="284"/>
      <c r="L63" s="284"/>
      <c r="M63" s="284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6"/>
      <c r="CI63" s="156"/>
      <c r="CJ63" s="156"/>
      <c r="CK63" s="156"/>
      <c r="CL63" s="156"/>
      <c r="CM63" s="156"/>
      <c r="CN63" s="156"/>
      <c r="CO63" s="156"/>
      <c r="CP63" s="156"/>
      <c r="CQ63" s="156"/>
      <c r="CR63" s="156"/>
      <c r="CS63" s="156"/>
      <c r="CT63" s="156"/>
      <c r="CU63" s="156"/>
      <c r="CV63" s="156"/>
      <c r="CW63" s="156"/>
      <c r="CX63" s="156"/>
      <c r="CY63" s="156"/>
      <c r="CZ63" s="156"/>
      <c r="DA63" s="156"/>
      <c r="DB63" s="156"/>
      <c r="DC63" s="156"/>
      <c r="DD63" s="156"/>
      <c r="DE63" s="156"/>
      <c r="DF63" s="156"/>
      <c r="DG63" s="156"/>
      <c r="DH63" s="156"/>
      <c r="DI63" s="156"/>
      <c r="DJ63" s="156"/>
      <c r="DK63" s="156"/>
      <c r="DL63" s="156"/>
      <c r="DM63" s="156"/>
      <c r="DN63" s="156"/>
      <c r="DO63" s="156"/>
      <c r="DP63" s="156"/>
      <c r="DQ63" s="156"/>
      <c r="DR63" s="156"/>
      <c r="DS63" s="156"/>
      <c r="DT63" s="156"/>
      <c r="DU63" s="156"/>
      <c r="DV63" s="156"/>
      <c r="DW63" s="156"/>
      <c r="DX63" s="156"/>
      <c r="DY63" s="156"/>
      <c r="DZ63" s="156"/>
      <c r="EA63" s="156"/>
      <c r="EB63" s="156"/>
      <c r="EC63" s="156"/>
      <c r="ED63" s="156"/>
      <c r="EE63" s="156"/>
      <c r="EF63" s="156"/>
      <c r="EG63" s="156"/>
      <c r="EH63" s="156"/>
      <c r="EI63" s="156"/>
      <c r="EJ63" s="156"/>
      <c r="EK63" s="156"/>
      <c r="EL63" s="156"/>
      <c r="EM63" s="156"/>
      <c r="EN63" s="156"/>
      <c r="EO63" s="156"/>
      <c r="EP63" s="156"/>
      <c r="EQ63" s="156"/>
      <c r="ER63" s="156"/>
      <c r="ES63" s="156"/>
      <c r="ET63" s="156"/>
      <c r="EU63" s="156"/>
      <c r="EV63" s="156"/>
      <c r="EW63" s="156"/>
      <c r="EX63" s="156"/>
      <c r="EY63" s="156"/>
      <c r="EZ63" s="156"/>
      <c r="FA63" s="156"/>
      <c r="FB63" s="156"/>
      <c r="FC63" s="156"/>
      <c r="FD63" s="156"/>
      <c r="FE63" s="156"/>
      <c r="FF63" s="156"/>
      <c r="FG63" s="156"/>
      <c r="FH63" s="156"/>
      <c r="FI63" s="156"/>
      <c r="FJ63" s="156"/>
      <c r="FK63" s="156"/>
      <c r="FL63" s="156"/>
      <c r="FM63" s="156"/>
      <c r="FN63" s="156"/>
      <c r="FO63" s="156"/>
      <c r="FP63" s="156"/>
      <c r="FQ63" s="156"/>
      <c r="FR63" s="156"/>
      <c r="FS63" s="156"/>
      <c r="FT63" s="156"/>
      <c r="FU63" s="156"/>
      <c r="FV63" s="156"/>
      <c r="FW63" s="156"/>
      <c r="FX63" s="156"/>
      <c r="FY63" s="156"/>
      <c r="FZ63" s="156"/>
      <c r="GA63" s="156"/>
      <c r="GB63" s="156"/>
      <c r="GC63" s="156"/>
      <c r="GD63" s="156"/>
      <c r="GE63" s="156"/>
      <c r="GF63" s="156"/>
      <c r="GG63" s="156"/>
      <c r="GH63" s="156"/>
      <c r="GI63" s="156"/>
      <c r="GJ63" s="156"/>
      <c r="GK63" s="156"/>
      <c r="GL63" s="156"/>
      <c r="GM63" s="156"/>
      <c r="GN63" s="156"/>
      <c r="GO63" s="156"/>
      <c r="GP63" s="156"/>
      <c r="GQ63" s="156"/>
      <c r="GR63" s="156"/>
      <c r="GS63" s="156"/>
      <c r="GT63" s="156"/>
      <c r="GU63" s="156"/>
      <c r="GV63" s="156"/>
      <c r="GW63" s="156"/>
      <c r="GX63" s="156"/>
      <c r="GY63" s="156"/>
      <c r="GZ63" s="156"/>
      <c r="HA63" s="156"/>
      <c r="HB63" s="156"/>
      <c r="HC63" s="156"/>
      <c r="HD63" s="156"/>
      <c r="HE63" s="156"/>
      <c r="HF63" s="156"/>
      <c r="HG63" s="156"/>
      <c r="HH63" s="156"/>
      <c r="HI63" s="156"/>
      <c r="HJ63" s="156"/>
      <c r="HK63" s="156"/>
      <c r="HL63" s="156"/>
      <c r="HM63" s="156"/>
      <c r="HN63" s="156"/>
      <c r="HO63" s="156"/>
      <c r="HP63" s="156"/>
      <c r="HQ63" s="156"/>
      <c r="HR63" s="156"/>
      <c r="HS63" s="156"/>
      <c r="HT63" s="156"/>
      <c r="HU63" s="156"/>
      <c r="HV63" s="156"/>
      <c r="HW63" s="156"/>
      <c r="HX63" s="156"/>
      <c r="HY63" s="156"/>
      <c r="HZ63" s="156"/>
      <c r="IA63" s="156"/>
      <c r="IB63" s="156"/>
      <c r="IC63" s="156"/>
      <c r="ID63" s="156"/>
      <c r="IE63" s="156"/>
      <c r="IF63" s="156"/>
      <c r="IG63" s="156"/>
      <c r="IH63" s="156"/>
      <c r="II63" s="156"/>
      <c r="IJ63" s="156"/>
      <c r="IK63" s="156"/>
      <c r="IL63" s="156"/>
      <c r="IM63" s="156"/>
      <c r="IN63" s="156"/>
      <c r="IO63" s="156"/>
      <c r="IP63" s="156"/>
      <c r="IQ63" s="156"/>
      <c r="IR63" s="156"/>
      <c r="IS63" s="156"/>
      <c r="IT63" s="156"/>
      <c r="IU63" s="156"/>
      <c r="IV63" s="156"/>
      <c r="IW63" s="156"/>
      <c r="IX63" s="156"/>
      <c r="IY63" s="156"/>
      <c r="IZ63" s="156"/>
      <c r="JA63" s="156"/>
      <c r="JB63" s="156"/>
      <c r="JC63" s="156"/>
      <c r="JD63" s="156"/>
      <c r="JE63" s="156"/>
      <c r="JF63" s="156"/>
      <c r="JG63" s="156"/>
      <c r="JH63" s="156"/>
      <c r="JI63" s="156"/>
      <c r="JJ63" s="156"/>
      <c r="JK63" s="156"/>
      <c r="JL63" s="156"/>
      <c r="JM63" s="156"/>
      <c r="JN63" s="156"/>
      <c r="JO63" s="156"/>
      <c r="JP63" s="156"/>
      <c r="JQ63" s="156"/>
      <c r="JR63" s="156"/>
      <c r="JS63" s="156"/>
      <c r="JT63" s="156"/>
      <c r="JU63" s="156"/>
      <c r="JV63" s="156"/>
      <c r="JW63" s="156"/>
      <c r="JX63" s="156"/>
      <c r="JY63" s="156"/>
      <c r="JZ63" s="156"/>
      <c r="KA63" s="156"/>
      <c r="KB63" s="156"/>
      <c r="KC63" s="156"/>
      <c r="KD63" s="156"/>
      <c r="KE63" s="156"/>
      <c r="KF63" s="156"/>
      <c r="KG63" s="156"/>
      <c r="KH63" s="156"/>
      <c r="KI63" s="156"/>
      <c r="KJ63" s="156"/>
      <c r="KK63" s="156"/>
      <c r="KL63" s="156"/>
      <c r="KM63" s="156"/>
      <c r="KN63" s="156"/>
      <c r="KO63" s="156"/>
      <c r="KP63" s="156"/>
      <c r="KQ63" s="156"/>
      <c r="KR63" s="156"/>
      <c r="KS63" s="156"/>
      <c r="KT63" s="156"/>
      <c r="KU63" s="156"/>
      <c r="KV63" s="156"/>
      <c r="KW63" s="156"/>
      <c r="KX63" s="156"/>
      <c r="KY63" s="156"/>
      <c r="KZ63" s="156"/>
      <c r="LA63" s="156"/>
      <c r="LB63" s="156"/>
      <c r="LC63" s="156"/>
      <c r="LD63" s="156"/>
      <c r="LE63" s="156"/>
      <c r="LF63" s="156"/>
      <c r="LG63" s="156"/>
      <c r="LH63" s="156"/>
      <c r="LI63" s="156"/>
      <c r="LJ63" s="156"/>
      <c r="LK63" s="156"/>
      <c r="LL63" s="156"/>
      <c r="LM63" s="156"/>
      <c r="LN63" s="156"/>
      <c r="LO63" s="156"/>
      <c r="LP63" s="156"/>
      <c r="LQ63" s="156"/>
      <c r="LR63" s="156"/>
      <c r="LS63" s="156"/>
      <c r="LT63" s="156"/>
      <c r="LU63" s="156"/>
      <c r="LV63" s="156"/>
      <c r="LW63" s="156"/>
      <c r="LX63" s="156"/>
      <c r="LY63" s="156"/>
      <c r="LZ63" s="156"/>
      <c r="MA63" s="156"/>
      <c r="MB63" s="156"/>
      <c r="MC63" s="156"/>
      <c r="MD63" s="156"/>
      <c r="ME63" s="156"/>
      <c r="MF63" s="156"/>
      <c r="MG63" s="156"/>
      <c r="MH63" s="156"/>
      <c r="MI63" s="156"/>
      <c r="MJ63" s="156"/>
      <c r="MK63" s="156"/>
      <c r="ML63" s="156"/>
      <c r="MM63" s="156"/>
      <c r="MN63" s="156"/>
      <c r="MO63" s="156"/>
      <c r="MP63" s="156"/>
      <c r="MQ63" s="156"/>
      <c r="MR63" s="156"/>
      <c r="MS63" s="156"/>
      <c r="MT63" s="156"/>
      <c r="MU63" s="156"/>
      <c r="MV63" s="156"/>
      <c r="MW63" s="156"/>
      <c r="MX63" s="156"/>
      <c r="MY63" s="156"/>
      <c r="MZ63" s="156"/>
      <c r="NA63" s="156"/>
      <c r="NB63" s="156"/>
      <c r="NC63" s="156"/>
      <c r="ND63" s="156"/>
      <c r="NE63" s="156"/>
      <c r="NF63" s="156"/>
      <c r="NG63" s="156"/>
      <c r="NH63" s="156"/>
      <c r="NI63" s="156"/>
      <c r="NJ63" s="156"/>
      <c r="NK63" s="156"/>
      <c r="NL63" s="156"/>
      <c r="NM63" s="156"/>
      <c r="NN63" s="156"/>
      <c r="NO63" s="156"/>
      <c r="NP63" s="156"/>
      <c r="NQ63" s="156"/>
      <c r="NR63" s="156"/>
      <c r="NS63" s="156"/>
      <c r="NT63" s="156"/>
      <c r="NU63" s="156"/>
      <c r="NV63" s="156"/>
      <c r="NW63" s="156"/>
      <c r="NX63" s="156"/>
      <c r="NY63" s="156"/>
      <c r="NZ63" s="156"/>
      <c r="OA63" s="156"/>
      <c r="OB63" s="156"/>
      <c r="OC63" s="156"/>
      <c r="OD63" s="156"/>
      <c r="OE63" s="156"/>
      <c r="OF63" s="156"/>
      <c r="OG63" s="156"/>
      <c r="OH63" s="156"/>
      <c r="OI63" s="156"/>
      <c r="OJ63" s="156"/>
      <c r="OK63" s="156"/>
      <c r="OL63" s="156"/>
      <c r="OM63" s="156"/>
      <c r="ON63" s="156"/>
      <c r="OO63" s="156"/>
      <c r="OP63" s="156"/>
      <c r="OQ63" s="156"/>
      <c r="OR63" s="156"/>
      <c r="OS63" s="156"/>
      <c r="OT63" s="156"/>
      <c r="OU63" s="156"/>
      <c r="OV63" s="156"/>
      <c r="OW63" s="156"/>
      <c r="OX63" s="156"/>
      <c r="OY63" s="156"/>
      <c r="OZ63" s="156"/>
      <c r="PA63" s="156"/>
      <c r="PB63" s="156"/>
      <c r="PC63" s="156"/>
      <c r="PD63" s="156"/>
      <c r="PE63" s="156"/>
      <c r="PF63" s="156"/>
      <c r="PG63" s="156"/>
      <c r="PH63" s="156"/>
      <c r="PI63" s="156"/>
      <c r="PJ63" s="156"/>
      <c r="PK63" s="156"/>
      <c r="PL63" s="156"/>
      <c r="PM63" s="156"/>
      <c r="PN63" s="156"/>
      <c r="PO63" s="156"/>
      <c r="PP63" s="156"/>
      <c r="PQ63" s="156"/>
      <c r="PR63" s="156"/>
      <c r="PS63" s="156"/>
      <c r="PT63" s="156"/>
      <c r="PU63" s="156"/>
      <c r="PV63" s="156"/>
      <c r="PW63" s="156"/>
      <c r="PX63" s="156"/>
      <c r="PY63" s="156"/>
      <c r="PZ63" s="156"/>
      <c r="QA63" s="156"/>
      <c r="QB63" s="156"/>
      <c r="QC63" s="156"/>
      <c r="QD63" s="156"/>
      <c r="QE63" s="156"/>
      <c r="QF63" s="156"/>
      <c r="QG63" s="156"/>
      <c r="QH63" s="156"/>
      <c r="QI63" s="156"/>
      <c r="QJ63" s="156"/>
      <c r="QK63" s="156"/>
      <c r="QL63" s="156"/>
      <c r="QM63" s="156"/>
      <c r="QN63" s="156"/>
      <c r="QO63" s="156"/>
      <c r="QP63" s="156"/>
      <c r="QQ63" s="156"/>
      <c r="QR63" s="156"/>
      <c r="QS63" s="156"/>
      <c r="QT63" s="156"/>
      <c r="QU63" s="156"/>
      <c r="QV63" s="156"/>
      <c r="QW63" s="156"/>
      <c r="QX63" s="156"/>
      <c r="QY63" s="156"/>
      <c r="QZ63" s="156"/>
      <c r="RA63" s="156"/>
      <c r="RB63" s="156"/>
      <c r="RC63" s="156"/>
      <c r="RD63" s="156"/>
      <c r="RE63" s="156"/>
      <c r="RF63" s="156"/>
      <c r="RG63" s="156"/>
      <c r="RH63" s="156"/>
      <c r="RI63" s="156"/>
      <c r="RJ63" s="156"/>
      <c r="RK63" s="156"/>
      <c r="RL63" s="156"/>
      <c r="RM63" s="156"/>
      <c r="RN63" s="156"/>
      <c r="RO63" s="156"/>
      <c r="RP63" s="156"/>
      <c r="RQ63" s="156"/>
      <c r="RR63" s="156"/>
      <c r="RS63" s="156"/>
      <c r="RT63" s="156"/>
      <c r="RU63" s="156"/>
      <c r="RV63" s="156"/>
      <c r="RW63" s="156"/>
      <c r="RX63" s="156"/>
      <c r="RY63" s="156"/>
      <c r="RZ63" s="156"/>
      <c r="SA63" s="156"/>
      <c r="SB63" s="156"/>
      <c r="SC63" s="156"/>
      <c r="SD63" s="156"/>
      <c r="SE63" s="156"/>
      <c r="SF63" s="156"/>
      <c r="SG63" s="156"/>
      <c r="SH63" s="156"/>
      <c r="SI63" s="156"/>
      <c r="SJ63" s="156"/>
      <c r="SK63" s="156"/>
      <c r="SL63" s="156"/>
      <c r="SM63" s="156"/>
      <c r="SN63" s="156"/>
      <c r="SO63" s="156"/>
      <c r="SP63" s="156"/>
      <c r="SQ63" s="156"/>
      <c r="SR63" s="156"/>
      <c r="SS63" s="156"/>
      <c r="ST63" s="156"/>
      <c r="SU63" s="156"/>
      <c r="SV63" s="156"/>
      <c r="SW63" s="156"/>
      <c r="SX63" s="156"/>
      <c r="SY63" s="156"/>
      <c r="SZ63" s="156"/>
      <c r="TA63" s="156"/>
      <c r="TB63" s="156"/>
      <c r="TC63" s="156"/>
      <c r="TD63" s="156"/>
      <c r="TE63" s="156"/>
      <c r="TF63" s="156"/>
      <c r="TG63" s="156"/>
      <c r="TH63" s="156"/>
      <c r="TI63" s="156"/>
      <c r="TJ63" s="156"/>
      <c r="TK63" s="156"/>
      <c r="TL63" s="156"/>
      <c r="TM63" s="156"/>
      <c r="TN63" s="156"/>
      <c r="TO63" s="156"/>
      <c r="TP63" s="156"/>
      <c r="TQ63" s="156"/>
      <c r="TR63" s="156"/>
      <c r="TS63" s="156"/>
      <c r="TT63" s="156"/>
      <c r="TU63" s="156"/>
      <c r="TV63" s="156"/>
      <c r="TW63" s="156"/>
      <c r="TX63" s="156"/>
      <c r="TY63" s="156"/>
      <c r="TZ63" s="156"/>
      <c r="UA63" s="156"/>
      <c r="UB63" s="156"/>
      <c r="UC63" s="156"/>
      <c r="UD63" s="156"/>
      <c r="UE63" s="156"/>
      <c r="UF63" s="156"/>
      <c r="UG63" s="156"/>
      <c r="UH63" s="156"/>
      <c r="UI63" s="156"/>
      <c r="UJ63" s="156"/>
      <c r="UK63" s="156"/>
      <c r="UL63" s="156"/>
      <c r="UM63" s="156"/>
      <c r="UN63" s="156"/>
      <c r="UO63" s="156"/>
      <c r="UP63" s="156"/>
      <c r="UQ63" s="156"/>
      <c r="UR63" s="156"/>
      <c r="US63" s="156"/>
      <c r="UT63" s="156"/>
      <c r="UU63" s="156"/>
      <c r="UV63" s="156"/>
      <c r="UW63" s="156"/>
      <c r="UX63" s="156"/>
      <c r="UY63" s="156"/>
      <c r="UZ63" s="156"/>
      <c r="VA63" s="156"/>
      <c r="VB63" s="156"/>
      <c r="VC63" s="156"/>
      <c r="VD63" s="156"/>
      <c r="VE63" s="156"/>
      <c r="VF63" s="156"/>
      <c r="VG63" s="156"/>
      <c r="VH63" s="156"/>
      <c r="VI63" s="156"/>
      <c r="VJ63" s="156"/>
      <c r="VK63" s="156"/>
      <c r="VL63" s="156"/>
      <c r="VM63" s="156"/>
      <c r="VN63" s="156"/>
      <c r="VO63" s="156"/>
      <c r="VP63" s="156"/>
      <c r="VQ63" s="156"/>
      <c r="VR63" s="156"/>
      <c r="VS63" s="156"/>
      <c r="VT63" s="156"/>
      <c r="VU63" s="156"/>
      <c r="VV63" s="156"/>
      <c r="VW63" s="156"/>
      <c r="VX63" s="156"/>
      <c r="VY63" s="156"/>
      <c r="VZ63" s="156"/>
      <c r="WA63" s="156"/>
      <c r="WB63" s="156"/>
      <c r="WC63" s="156"/>
      <c r="WD63" s="156"/>
      <c r="WE63" s="156"/>
      <c r="WF63" s="156"/>
      <c r="WG63" s="156"/>
      <c r="WH63" s="156"/>
      <c r="WI63" s="156"/>
      <c r="WJ63" s="156"/>
      <c r="WK63" s="156"/>
      <c r="WL63" s="156"/>
      <c r="WM63" s="156"/>
      <c r="WN63" s="156"/>
      <c r="WO63" s="156"/>
      <c r="WP63" s="156"/>
      <c r="WQ63" s="156"/>
      <c r="WR63" s="156"/>
      <c r="WS63" s="156"/>
      <c r="WT63" s="156"/>
      <c r="WU63" s="156"/>
      <c r="WV63" s="156"/>
      <c r="WW63" s="156"/>
      <c r="WX63" s="156"/>
      <c r="WY63" s="156"/>
      <c r="WZ63" s="156"/>
      <c r="XA63" s="156"/>
      <c r="XB63" s="156"/>
      <c r="XC63" s="156"/>
      <c r="XD63" s="156"/>
      <c r="XE63" s="156"/>
      <c r="XF63" s="156"/>
      <c r="XG63" s="156"/>
      <c r="XH63" s="156"/>
      <c r="XI63" s="156"/>
      <c r="XJ63" s="156"/>
      <c r="XK63" s="156"/>
      <c r="XL63" s="156"/>
      <c r="XM63" s="156"/>
      <c r="XN63" s="156"/>
      <c r="XO63" s="156"/>
      <c r="XP63" s="156"/>
      <c r="XQ63" s="156"/>
      <c r="XR63" s="156"/>
      <c r="XS63" s="156"/>
      <c r="XT63" s="156"/>
      <c r="XU63" s="156"/>
      <c r="XV63" s="156"/>
      <c r="XW63" s="156"/>
      <c r="XX63" s="156"/>
      <c r="XY63" s="156"/>
      <c r="XZ63" s="156"/>
      <c r="YA63" s="156"/>
      <c r="YB63" s="156"/>
      <c r="YC63" s="156"/>
      <c r="YD63" s="156"/>
      <c r="YE63" s="156"/>
      <c r="YF63" s="156"/>
      <c r="YG63" s="156"/>
      <c r="YH63" s="156"/>
      <c r="YI63" s="156"/>
      <c r="YJ63" s="156"/>
      <c r="YK63" s="156"/>
      <c r="YL63" s="156"/>
      <c r="YM63" s="156"/>
      <c r="YN63" s="156"/>
      <c r="YO63" s="156"/>
      <c r="YP63" s="156"/>
      <c r="YQ63" s="156"/>
      <c r="YR63" s="156"/>
      <c r="YS63" s="156"/>
      <c r="YT63" s="156"/>
      <c r="YU63" s="156"/>
      <c r="YV63" s="156"/>
      <c r="YW63" s="156"/>
      <c r="YX63" s="156"/>
      <c r="YY63" s="156"/>
      <c r="YZ63" s="156"/>
      <c r="ZA63" s="156"/>
      <c r="ZB63" s="156"/>
      <c r="ZC63" s="156"/>
      <c r="ZD63" s="156"/>
      <c r="ZE63" s="156"/>
      <c r="ZF63" s="156"/>
      <c r="ZG63" s="156"/>
      <c r="ZH63" s="156"/>
      <c r="ZI63" s="156"/>
      <c r="ZJ63" s="156"/>
      <c r="ZK63" s="156"/>
      <c r="ZL63" s="156"/>
      <c r="ZM63" s="156"/>
      <c r="ZN63" s="156"/>
      <c r="ZO63" s="156"/>
      <c r="ZP63" s="156"/>
      <c r="ZQ63" s="156"/>
      <c r="ZR63" s="156"/>
      <c r="ZS63" s="156"/>
      <c r="ZT63" s="156"/>
      <c r="ZU63" s="156"/>
      <c r="ZV63" s="156"/>
      <c r="ZW63" s="156"/>
      <c r="ZX63" s="156"/>
      <c r="ZY63" s="156"/>
      <c r="ZZ63" s="156"/>
      <c r="AAA63" s="156"/>
      <c r="AAB63" s="156"/>
      <c r="AAC63" s="156"/>
      <c r="AAD63" s="156"/>
      <c r="AAE63" s="156"/>
      <c r="AAF63" s="156"/>
      <c r="AAG63" s="156"/>
      <c r="AAH63" s="156"/>
      <c r="AAI63" s="156"/>
      <c r="AAJ63" s="156"/>
      <c r="AAK63" s="156"/>
      <c r="AAL63" s="156"/>
      <c r="AAM63" s="156"/>
      <c r="AAN63" s="156"/>
      <c r="AAO63" s="156"/>
      <c r="AAP63" s="156"/>
      <c r="AAQ63" s="156"/>
      <c r="AAR63" s="156"/>
      <c r="AAS63" s="156"/>
      <c r="AAT63" s="156"/>
      <c r="AAU63" s="156"/>
      <c r="AAV63" s="156"/>
      <c r="AAW63" s="156"/>
      <c r="AAX63" s="156"/>
      <c r="AAY63" s="156"/>
      <c r="AAZ63" s="156"/>
      <c r="ABA63" s="156"/>
      <c r="ABB63" s="156"/>
      <c r="ABC63" s="156"/>
      <c r="ABD63" s="156"/>
      <c r="ABE63" s="156"/>
      <c r="ABF63" s="156"/>
      <c r="ABG63" s="156"/>
      <c r="ABH63" s="156"/>
      <c r="ABI63" s="156"/>
      <c r="ABJ63" s="156"/>
      <c r="ABK63" s="156"/>
      <c r="ABL63" s="156"/>
      <c r="ABM63" s="156"/>
      <c r="ABN63" s="156"/>
      <c r="ABO63" s="156"/>
      <c r="ABP63" s="156"/>
      <c r="ABQ63" s="156"/>
      <c r="ABR63" s="156"/>
      <c r="ABS63" s="156"/>
      <c r="ABT63" s="156"/>
      <c r="ABU63" s="156"/>
      <c r="ABV63" s="156"/>
      <c r="ABW63" s="156"/>
      <c r="ABX63" s="156"/>
      <c r="ABY63" s="156"/>
      <c r="ABZ63" s="156"/>
      <c r="ACA63" s="156"/>
      <c r="ACB63" s="156"/>
      <c r="ACC63" s="156"/>
      <c r="ACD63" s="156"/>
      <c r="ACE63" s="156"/>
      <c r="ACF63" s="156"/>
      <c r="ACG63" s="156"/>
      <c r="ACH63" s="156"/>
      <c r="ACI63" s="156"/>
      <c r="ACJ63" s="156"/>
      <c r="ACK63" s="156"/>
      <c r="ACL63" s="156"/>
      <c r="ACM63" s="156"/>
      <c r="ACN63" s="156"/>
      <c r="ACO63" s="156"/>
      <c r="ACP63" s="156"/>
      <c r="ACQ63" s="156"/>
      <c r="ACR63" s="156"/>
      <c r="ACS63" s="156"/>
      <c r="ACT63" s="156"/>
      <c r="ACU63" s="156"/>
      <c r="ACV63" s="156"/>
      <c r="ACW63" s="156"/>
      <c r="ACX63" s="156"/>
      <c r="ACY63" s="156"/>
      <c r="ACZ63" s="156"/>
      <c r="ADA63" s="156"/>
      <c r="ADB63" s="156"/>
      <c r="ADC63" s="156"/>
      <c r="ADD63" s="156"/>
      <c r="ADE63" s="156"/>
      <c r="ADF63" s="156"/>
      <c r="ADG63" s="156"/>
      <c r="ADH63" s="156"/>
      <c r="ADI63" s="156"/>
      <c r="ADJ63" s="156"/>
      <c r="ADK63" s="156"/>
      <c r="ADL63" s="156"/>
      <c r="ADM63" s="156"/>
      <c r="ADN63" s="156"/>
      <c r="ADO63" s="156"/>
      <c r="ADP63" s="156"/>
      <c r="ADQ63" s="156"/>
      <c r="ADR63" s="156"/>
      <c r="ADS63" s="156"/>
      <c r="ADT63" s="156"/>
      <c r="ADU63" s="156"/>
      <c r="ADV63" s="156"/>
      <c r="ADW63" s="156"/>
      <c r="ADX63" s="156"/>
      <c r="ADY63" s="156"/>
      <c r="ADZ63" s="156"/>
      <c r="AEA63" s="156"/>
      <c r="AEB63" s="156"/>
      <c r="AEC63" s="156"/>
      <c r="AED63" s="156"/>
      <c r="AEE63" s="156"/>
      <c r="AEF63" s="156"/>
      <c r="AEG63" s="156"/>
      <c r="AEH63" s="156"/>
      <c r="AEI63" s="156"/>
      <c r="AEJ63" s="156"/>
      <c r="AEK63" s="156"/>
      <c r="AEL63" s="156"/>
      <c r="AEM63" s="156"/>
      <c r="AEN63" s="156"/>
      <c r="AEO63" s="156"/>
      <c r="AEP63" s="156"/>
      <c r="AEQ63" s="156"/>
      <c r="AER63" s="156"/>
      <c r="AES63" s="156"/>
      <c r="AET63" s="156"/>
      <c r="AEU63" s="156"/>
      <c r="AEV63" s="156"/>
      <c r="AEW63" s="156"/>
      <c r="AEX63" s="156"/>
      <c r="AEY63" s="156"/>
      <c r="AEZ63" s="156"/>
      <c r="AFA63" s="156"/>
      <c r="AFB63" s="156"/>
      <c r="AFC63" s="156"/>
      <c r="AFD63" s="156"/>
      <c r="AFE63" s="156"/>
      <c r="AFF63" s="156"/>
      <c r="AFG63" s="156"/>
      <c r="AFH63" s="156"/>
      <c r="AFI63" s="156"/>
      <c r="AFJ63" s="156"/>
      <c r="AFK63" s="156"/>
      <c r="AFL63" s="156"/>
      <c r="AFM63" s="156"/>
      <c r="AFN63" s="156"/>
      <c r="AFO63" s="156"/>
      <c r="AFP63" s="156"/>
      <c r="AFQ63" s="156"/>
      <c r="AFR63" s="156"/>
      <c r="AFS63" s="156"/>
      <c r="AFT63" s="156"/>
      <c r="AFU63" s="156"/>
      <c r="AFV63" s="156"/>
      <c r="AFW63" s="156"/>
      <c r="AFX63" s="156"/>
      <c r="AFY63" s="156"/>
      <c r="AFZ63" s="156"/>
      <c r="AGA63" s="156"/>
      <c r="AGB63" s="156"/>
      <c r="AGC63" s="156"/>
      <c r="AGD63" s="156"/>
      <c r="AGE63" s="156"/>
      <c r="AGF63" s="156"/>
      <c r="AGG63" s="156"/>
      <c r="AGH63" s="156"/>
      <c r="AGI63" s="156"/>
      <c r="AGJ63" s="156"/>
      <c r="AGK63" s="156"/>
      <c r="AGL63" s="156"/>
      <c r="AGM63" s="156"/>
      <c r="AGN63" s="156"/>
      <c r="AGO63" s="156"/>
      <c r="AGP63" s="156"/>
      <c r="AGQ63" s="156"/>
      <c r="AGR63" s="156"/>
      <c r="AGS63" s="156"/>
      <c r="AGT63" s="156"/>
      <c r="AGU63" s="156"/>
      <c r="AGV63" s="156"/>
      <c r="AGW63" s="156"/>
      <c r="AGX63" s="156"/>
      <c r="AGY63" s="156"/>
      <c r="AGZ63" s="156"/>
      <c r="AHA63" s="156"/>
      <c r="AHB63" s="156"/>
      <c r="AHC63" s="156"/>
      <c r="AHD63" s="156"/>
      <c r="AHE63" s="156"/>
      <c r="AHF63" s="156"/>
      <c r="AHG63" s="156"/>
      <c r="AHH63" s="156"/>
      <c r="AHI63" s="156"/>
      <c r="AHJ63" s="156"/>
      <c r="AHK63" s="156"/>
      <c r="AHL63" s="156"/>
      <c r="AHM63" s="156"/>
      <c r="AHN63" s="156"/>
      <c r="AHO63" s="156"/>
      <c r="AHP63" s="156"/>
      <c r="AHQ63" s="156"/>
      <c r="AHR63" s="156"/>
      <c r="AHS63" s="156"/>
      <c r="AHT63" s="156"/>
      <c r="AHU63" s="156"/>
      <c r="AHV63" s="156"/>
      <c r="AHW63" s="156"/>
      <c r="AHX63" s="156"/>
      <c r="AHY63" s="156"/>
      <c r="AHZ63" s="156"/>
      <c r="AIA63" s="156"/>
      <c r="AIB63" s="156"/>
      <c r="AIC63" s="156"/>
      <c r="AID63" s="156"/>
      <c r="AIE63" s="156"/>
      <c r="AIF63" s="156"/>
      <c r="AIG63" s="156"/>
      <c r="AIH63" s="156"/>
      <c r="AII63" s="156"/>
      <c r="AIJ63" s="156"/>
      <c r="AIK63" s="156"/>
      <c r="AIL63" s="156"/>
      <c r="AIM63" s="156"/>
      <c r="AIN63" s="156"/>
      <c r="AIO63" s="156"/>
      <c r="AIP63" s="156"/>
      <c r="AIQ63" s="156"/>
      <c r="AIR63" s="156"/>
      <c r="AIS63" s="156"/>
      <c r="AIT63" s="156"/>
      <c r="AIU63" s="156"/>
      <c r="AIV63" s="156"/>
      <c r="AIW63" s="156"/>
      <c r="AIX63" s="156"/>
      <c r="AIY63" s="156"/>
      <c r="AIZ63" s="156"/>
      <c r="AJA63" s="156"/>
      <c r="AJB63" s="156"/>
      <c r="AJC63" s="156"/>
      <c r="AJD63" s="156"/>
      <c r="AJE63" s="156"/>
      <c r="AJF63" s="156"/>
      <c r="AJG63" s="156"/>
      <c r="AJH63" s="156"/>
      <c r="AJI63" s="156"/>
      <c r="AJJ63" s="156"/>
      <c r="AJK63" s="156"/>
      <c r="AJL63" s="156"/>
      <c r="AJM63" s="156"/>
      <c r="AJN63" s="156"/>
      <c r="AJO63" s="156"/>
      <c r="AJP63" s="156"/>
      <c r="AJQ63" s="156"/>
      <c r="AJR63" s="156"/>
      <c r="AJS63" s="156"/>
      <c r="AJT63" s="156"/>
      <c r="AJU63" s="156"/>
      <c r="AJV63" s="156"/>
      <c r="AJW63" s="156"/>
      <c r="AJX63" s="156"/>
      <c r="AJY63" s="156"/>
      <c r="AJZ63" s="156"/>
      <c r="AKA63" s="156"/>
      <c r="AKB63" s="156"/>
      <c r="AKC63" s="156"/>
      <c r="AKD63" s="156"/>
      <c r="AKE63" s="156"/>
      <c r="AKF63" s="156"/>
      <c r="AKG63" s="156"/>
      <c r="AKH63" s="156"/>
      <c r="AKI63" s="156"/>
      <c r="AKJ63" s="156"/>
      <c r="AKK63" s="156"/>
      <c r="AKL63" s="156"/>
      <c r="AKM63" s="156"/>
      <c r="AKN63" s="156"/>
      <c r="AKO63" s="156"/>
      <c r="AKP63" s="156"/>
      <c r="AKQ63" s="156"/>
      <c r="AKR63" s="156"/>
      <c r="AKS63" s="156"/>
      <c r="AKT63" s="156"/>
      <c r="AKU63" s="156"/>
      <c r="AKV63" s="156"/>
      <c r="AKW63" s="156"/>
      <c r="AKX63" s="156"/>
      <c r="AKY63" s="156"/>
      <c r="AKZ63" s="156"/>
      <c r="ALA63" s="156"/>
      <c r="ALB63" s="156"/>
      <c r="ALC63" s="156"/>
      <c r="ALD63" s="156"/>
      <c r="ALE63" s="156"/>
      <c r="ALF63" s="156"/>
      <c r="ALG63" s="156"/>
      <c r="ALH63" s="156"/>
      <c r="ALI63" s="156"/>
      <c r="ALJ63" s="156"/>
      <c r="ALK63" s="156"/>
      <c r="ALL63" s="156"/>
      <c r="ALM63" s="156"/>
      <c r="ALN63" s="156"/>
      <c r="ALO63" s="156"/>
      <c r="ALP63" s="156"/>
      <c r="ALQ63" s="156"/>
      <c r="ALR63" s="156"/>
      <c r="ALS63" s="156"/>
      <c r="ALT63" s="156"/>
      <c r="ALU63" s="156"/>
      <c r="ALV63" s="156"/>
      <c r="ALW63" s="156"/>
      <c r="ALX63" s="156"/>
      <c r="ALY63" s="156"/>
      <c r="ALZ63" s="156"/>
      <c r="AMA63" s="156"/>
      <c r="AMB63" s="156"/>
      <c r="AMC63" s="156"/>
      <c r="AMD63" s="156"/>
      <c r="AME63" s="156"/>
      <c r="AMF63" s="156"/>
      <c r="AMG63" s="156"/>
      <c r="AMH63" s="156"/>
      <c r="AMI63" s="156"/>
    </row>
    <row r="64" spans="1:1023" s="158" customFormat="1">
      <c r="A64" s="160" t="s">
        <v>217</v>
      </c>
      <c r="B64" s="161" t="s">
        <v>246</v>
      </c>
      <c r="C64" s="161"/>
      <c r="D64" s="154"/>
      <c r="E64" s="154"/>
      <c r="F64" s="162"/>
      <c r="G64" s="162"/>
      <c r="H64" s="163"/>
      <c r="I64" s="163"/>
      <c r="J64" s="163"/>
      <c r="K64" s="163"/>
      <c r="L64" s="163"/>
      <c r="M64" s="163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  <c r="BT64" s="156"/>
      <c r="BU64" s="156"/>
      <c r="BV64" s="156"/>
      <c r="BW64" s="156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6"/>
      <c r="CI64" s="156"/>
      <c r="CJ64" s="156"/>
      <c r="CK64" s="156"/>
      <c r="CL64" s="156"/>
      <c r="CM64" s="156"/>
      <c r="CN64" s="156"/>
      <c r="CO64" s="156"/>
      <c r="CP64" s="156"/>
      <c r="CQ64" s="156"/>
      <c r="CR64" s="156"/>
      <c r="CS64" s="156"/>
      <c r="CT64" s="156"/>
      <c r="CU64" s="156"/>
      <c r="CV64" s="156"/>
      <c r="CW64" s="156"/>
      <c r="CX64" s="156"/>
      <c r="CY64" s="156"/>
      <c r="CZ64" s="156"/>
      <c r="DA64" s="156"/>
      <c r="DB64" s="156"/>
      <c r="DC64" s="156"/>
      <c r="DD64" s="156"/>
      <c r="DE64" s="156"/>
      <c r="DF64" s="156"/>
      <c r="DG64" s="156"/>
      <c r="DH64" s="156"/>
      <c r="DI64" s="156"/>
      <c r="DJ64" s="156"/>
      <c r="DK64" s="156"/>
      <c r="DL64" s="156"/>
      <c r="DM64" s="156"/>
      <c r="DN64" s="156"/>
      <c r="DO64" s="156"/>
      <c r="DP64" s="156"/>
      <c r="DQ64" s="156"/>
      <c r="DR64" s="156"/>
      <c r="DS64" s="156"/>
      <c r="DT64" s="156"/>
      <c r="DU64" s="156"/>
      <c r="DV64" s="156"/>
      <c r="DW64" s="156"/>
      <c r="DX64" s="156"/>
      <c r="DY64" s="156"/>
      <c r="DZ64" s="156"/>
      <c r="EA64" s="156"/>
      <c r="EB64" s="156"/>
      <c r="EC64" s="156"/>
      <c r="ED64" s="156"/>
      <c r="EE64" s="156"/>
      <c r="EF64" s="156"/>
      <c r="EG64" s="156"/>
      <c r="EH64" s="156"/>
      <c r="EI64" s="156"/>
      <c r="EJ64" s="156"/>
      <c r="EK64" s="156"/>
      <c r="EL64" s="156"/>
      <c r="EM64" s="156"/>
      <c r="EN64" s="156"/>
      <c r="EO64" s="156"/>
      <c r="EP64" s="156"/>
      <c r="EQ64" s="156"/>
      <c r="ER64" s="156"/>
      <c r="ES64" s="156"/>
      <c r="ET64" s="156"/>
      <c r="EU64" s="156"/>
      <c r="EV64" s="156"/>
      <c r="EW64" s="156"/>
      <c r="EX64" s="156"/>
      <c r="EY64" s="156"/>
      <c r="EZ64" s="156"/>
      <c r="FA64" s="156"/>
      <c r="FB64" s="156"/>
      <c r="FC64" s="156"/>
      <c r="FD64" s="156"/>
      <c r="FE64" s="156"/>
      <c r="FF64" s="156"/>
      <c r="FG64" s="156"/>
      <c r="FH64" s="156"/>
      <c r="FI64" s="156"/>
      <c r="FJ64" s="156"/>
      <c r="FK64" s="156"/>
      <c r="FL64" s="156"/>
      <c r="FM64" s="156"/>
      <c r="FN64" s="156"/>
      <c r="FO64" s="156"/>
      <c r="FP64" s="156"/>
      <c r="FQ64" s="156"/>
      <c r="FR64" s="156"/>
      <c r="FS64" s="156"/>
      <c r="FT64" s="156"/>
      <c r="FU64" s="156"/>
      <c r="FV64" s="156"/>
      <c r="FW64" s="156"/>
      <c r="FX64" s="156"/>
      <c r="FY64" s="156"/>
      <c r="FZ64" s="156"/>
      <c r="GA64" s="156"/>
      <c r="GB64" s="156"/>
      <c r="GC64" s="156"/>
      <c r="GD64" s="156"/>
      <c r="GE64" s="156"/>
      <c r="GF64" s="156"/>
      <c r="GG64" s="156"/>
      <c r="GH64" s="156"/>
      <c r="GI64" s="156"/>
      <c r="GJ64" s="156"/>
      <c r="GK64" s="156"/>
      <c r="GL64" s="156"/>
      <c r="GM64" s="156"/>
      <c r="GN64" s="156"/>
      <c r="GO64" s="156"/>
      <c r="GP64" s="156"/>
      <c r="GQ64" s="156"/>
      <c r="GR64" s="156"/>
      <c r="GS64" s="156"/>
      <c r="GT64" s="156"/>
      <c r="GU64" s="156"/>
      <c r="GV64" s="156"/>
      <c r="GW64" s="156"/>
      <c r="GX64" s="156"/>
      <c r="GY64" s="156"/>
      <c r="GZ64" s="156"/>
      <c r="HA64" s="156"/>
      <c r="HB64" s="156"/>
      <c r="HC64" s="156"/>
      <c r="HD64" s="156"/>
      <c r="HE64" s="156"/>
      <c r="HF64" s="156"/>
      <c r="HG64" s="156"/>
      <c r="HH64" s="156"/>
      <c r="HI64" s="156"/>
      <c r="HJ64" s="156"/>
      <c r="HK64" s="156"/>
      <c r="HL64" s="156"/>
      <c r="HM64" s="156"/>
      <c r="HN64" s="156"/>
      <c r="HO64" s="156"/>
      <c r="HP64" s="156"/>
      <c r="HQ64" s="156"/>
      <c r="HR64" s="156"/>
      <c r="HS64" s="156"/>
      <c r="HT64" s="156"/>
      <c r="HU64" s="156"/>
      <c r="HV64" s="156"/>
      <c r="HW64" s="156"/>
      <c r="HX64" s="156"/>
      <c r="HY64" s="156"/>
      <c r="HZ64" s="156"/>
      <c r="IA64" s="156"/>
      <c r="IB64" s="156"/>
      <c r="IC64" s="156"/>
      <c r="ID64" s="156"/>
      <c r="IE64" s="156"/>
      <c r="IF64" s="156"/>
      <c r="IG64" s="156"/>
      <c r="IH64" s="156"/>
      <c r="II64" s="156"/>
      <c r="IJ64" s="156"/>
      <c r="IK64" s="156"/>
      <c r="IL64" s="156"/>
      <c r="IM64" s="156"/>
      <c r="IN64" s="156"/>
      <c r="IO64" s="156"/>
      <c r="IP64" s="156"/>
      <c r="IQ64" s="156"/>
      <c r="IR64" s="156"/>
      <c r="IS64" s="156"/>
      <c r="IT64" s="156"/>
      <c r="IU64" s="156"/>
      <c r="IV64" s="156"/>
      <c r="IW64" s="156"/>
      <c r="IX64" s="156"/>
      <c r="IY64" s="156"/>
      <c r="IZ64" s="156"/>
      <c r="JA64" s="156"/>
      <c r="JB64" s="156"/>
      <c r="JC64" s="156"/>
      <c r="JD64" s="156"/>
      <c r="JE64" s="156"/>
      <c r="JF64" s="156"/>
      <c r="JG64" s="156"/>
      <c r="JH64" s="156"/>
      <c r="JI64" s="156"/>
      <c r="JJ64" s="156"/>
      <c r="JK64" s="156"/>
      <c r="JL64" s="156"/>
      <c r="JM64" s="156"/>
      <c r="JN64" s="156"/>
      <c r="JO64" s="156"/>
      <c r="JP64" s="156"/>
      <c r="JQ64" s="156"/>
      <c r="JR64" s="156"/>
      <c r="JS64" s="156"/>
      <c r="JT64" s="156"/>
      <c r="JU64" s="156"/>
      <c r="JV64" s="156"/>
      <c r="JW64" s="156"/>
      <c r="JX64" s="156"/>
      <c r="JY64" s="156"/>
      <c r="JZ64" s="156"/>
      <c r="KA64" s="156"/>
      <c r="KB64" s="156"/>
      <c r="KC64" s="156"/>
      <c r="KD64" s="156"/>
      <c r="KE64" s="156"/>
      <c r="KF64" s="156"/>
      <c r="KG64" s="156"/>
      <c r="KH64" s="156"/>
      <c r="KI64" s="156"/>
      <c r="KJ64" s="156"/>
      <c r="KK64" s="156"/>
      <c r="KL64" s="156"/>
      <c r="KM64" s="156"/>
      <c r="KN64" s="156"/>
      <c r="KO64" s="156"/>
      <c r="KP64" s="156"/>
      <c r="KQ64" s="156"/>
      <c r="KR64" s="156"/>
      <c r="KS64" s="156"/>
      <c r="KT64" s="156"/>
      <c r="KU64" s="156"/>
      <c r="KV64" s="156"/>
      <c r="KW64" s="156"/>
      <c r="KX64" s="156"/>
      <c r="KY64" s="156"/>
      <c r="KZ64" s="156"/>
      <c r="LA64" s="156"/>
      <c r="LB64" s="156"/>
      <c r="LC64" s="156"/>
      <c r="LD64" s="156"/>
      <c r="LE64" s="156"/>
      <c r="LF64" s="156"/>
      <c r="LG64" s="156"/>
      <c r="LH64" s="156"/>
      <c r="LI64" s="156"/>
      <c r="LJ64" s="156"/>
      <c r="LK64" s="156"/>
      <c r="LL64" s="156"/>
      <c r="LM64" s="156"/>
      <c r="LN64" s="156"/>
      <c r="LO64" s="156"/>
      <c r="LP64" s="156"/>
      <c r="LQ64" s="156"/>
      <c r="LR64" s="156"/>
      <c r="LS64" s="156"/>
      <c r="LT64" s="156"/>
      <c r="LU64" s="156"/>
      <c r="LV64" s="156"/>
      <c r="LW64" s="156"/>
      <c r="LX64" s="156"/>
      <c r="LY64" s="156"/>
      <c r="LZ64" s="156"/>
      <c r="MA64" s="156"/>
      <c r="MB64" s="156"/>
      <c r="MC64" s="156"/>
      <c r="MD64" s="156"/>
      <c r="ME64" s="156"/>
      <c r="MF64" s="156"/>
      <c r="MG64" s="156"/>
      <c r="MH64" s="156"/>
      <c r="MI64" s="156"/>
      <c r="MJ64" s="156"/>
      <c r="MK64" s="156"/>
      <c r="ML64" s="156"/>
      <c r="MM64" s="156"/>
      <c r="MN64" s="156"/>
      <c r="MO64" s="156"/>
      <c r="MP64" s="156"/>
      <c r="MQ64" s="156"/>
      <c r="MR64" s="156"/>
      <c r="MS64" s="156"/>
      <c r="MT64" s="156"/>
      <c r="MU64" s="156"/>
      <c r="MV64" s="156"/>
      <c r="MW64" s="156"/>
      <c r="MX64" s="156"/>
      <c r="MY64" s="156"/>
      <c r="MZ64" s="156"/>
      <c r="NA64" s="156"/>
      <c r="NB64" s="156"/>
      <c r="NC64" s="156"/>
      <c r="ND64" s="156"/>
      <c r="NE64" s="156"/>
      <c r="NF64" s="156"/>
      <c r="NG64" s="156"/>
      <c r="NH64" s="156"/>
      <c r="NI64" s="156"/>
      <c r="NJ64" s="156"/>
      <c r="NK64" s="156"/>
      <c r="NL64" s="156"/>
      <c r="NM64" s="156"/>
      <c r="NN64" s="156"/>
      <c r="NO64" s="156"/>
      <c r="NP64" s="156"/>
      <c r="NQ64" s="156"/>
      <c r="NR64" s="156"/>
      <c r="NS64" s="156"/>
      <c r="NT64" s="156"/>
      <c r="NU64" s="156"/>
      <c r="NV64" s="156"/>
      <c r="NW64" s="156"/>
      <c r="NX64" s="156"/>
      <c r="NY64" s="156"/>
      <c r="NZ64" s="156"/>
      <c r="OA64" s="156"/>
      <c r="OB64" s="156"/>
      <c r="OC64" s="156"/>
      <c r="OD64" s="156"/>
      <c r="OE64" s="156"/>
      <c r="OF64" s="156"/>
      <c r="OG64" s="156"/>
      <c r="OH64" s="156"/>
      <c r="OI64" s="156"/>
      <c r="OJ64" s="156"/>
      <c r="OK64" s="156"/>
      <c r="OL64" s="156"/>
      <c r="OM64" s="156"/>
      <c r="ON64" s="156"/>
      <c r="OO64" s="156"/>
      <c r="OP64" s="156"/>
      <c r="OQ64" s="156"/>
      <c r="OR64" s="156"/>
      <c r="OS64" s="156"/>
      <c r="OT64" s="156"/>
      <c r="OU64" s="156"/>
      <c r="OV64" s="156"/>
      <c r="OW64" s="156"/>
      <c r="OX64" s="156"/>
      <c r="OY64" s="156"/>
      <c r="OZ64" s="156"/>
      <c r="PA64" s="156"/>
      <c r="PB64" s="156"/>
      <c r="PC64" s="156"/>
      <c r="PD64" s="156"/>
      <c r="PE64" s="156"/>
      <c r="PF64" s="156"/>
      <c r="PG64" s="156"/>
      <c r="PH64" s="156"/>
      <c r="PI64" s="156"/>
      <c r="PJ64" s="156"/>
      <c r="PK64" s="156"/>
      <c r="PL64" s="156"/>
      <c r="PM64" s="156"/>
      <c r="PN64" s="156"/>
      <c r="PO64" s="156"/>
      <c r="PP64" s="156"/>
      <c r="PQ64" s="156"/>
      <c r="PR64" s="156"/>
      <c r="PS64" s="156"/>
      <c r="PT64" s="156"/>
      <c r="PU64" s="156"/>
      <c r="PV64" s="156"/>
      <c r="PW64" s="156"/>
      <c r="PX64" s="156"/>
      <c r="PY64" s="156"/>
      <c r="PZ64" s="156"/>
      <c r="QA64" s="156"/>
      <c r="QB64" s="156"/>
      <c r="QC64" s="156"/>
      <c r="QD64" s="156"/>
      <c r="QE64" s="156"/>
      <c r="QF64" s="156"/>
      <c r="QG64" s="156"/>
      <c r="QH64" s="156"/>
      <c r="QI64" s="156"/>
      <c r="QJ64" s="156"/>
      <c r="QK64" s="156"/>
      <c r="QL64" s="156"/>
      <c r="QM64" s="156"/>
      <c r="QN64" s="156"/>
      <c r="QO64" s="156"/>
      <c r="QP64" s="156"/>
      <c r="QQ64" s="156"/>
      <c r="QR64" s="156"/>
      <c r="QS64" s="156"/>
      <c r="QT64" s="156"/>
      <c r="QU64" s="156"/>
      <c r="QV64" s="156"/>
      <c r="QW64" s="156"/>
      <c r="QX64" s="156"/>
      <c r="QY64" s="156"/>
      <c r="QZ64" s="156"/>
      <c r="RA64" s="156"/>
      <c r="RB64" s="156"/>
      <c r="RC64" s="156"/>
      <c r="RD64" s="156"/>
      <c r="RE64" s="156"/>
      <c r="RF64" s="156"/>
      <c r="RG64" s="156"/>
      <c r="RH64" s="156"/>
      <c r="RI64" s="156"/>
      <c r="RJ64" s="156"/>
      <c r="RK64" s="156"/>
      <c r="RL64" s="156"/>
      <c r="RM64" s="156"/>
      <c r="RN64" s="156"/>
      <c r="RO64" s="156"/>
      <c r="RP64" s="156"/>
      <c r="RQ64" s="156"/>
      <c r="RR64" s="156"/>
      <c r="RS64" s="156"/>
      <c r="RT64" s="156"/>
      <c r="RU64" s="156"/>
      <c r="RV64" s="156"/>
      <c r="RW64" s="156"/>
      <c r="RX64" s="156"/>
      <c r="RY64" s="156"/>
      <c r="RZ64" s="156"/>
      <c r="SA64" s="156"/>
      <c r="SB64" s="156"/>
      <c r="SC64" s="156"/>
      <c r="SD64" s="156"/>
      <c r="SE64" s="156"/>
      <c r="SF64" s="156"/>
      <c r="SG64" s="156"/>
      <c r="SH64" s="156"/>
      <c r="SI64" s="156"/>
      <c r="SJ64" s="156"/>
      <c r="SK64" s="156"/>
      <c r="SL64" s="156"/>
      <c r="SM64" s="156"/>
      <c r="SN64" s="156"/>
      <c r="SO64" s="156"/>
      <c r="SP64" s="156"/>
      <c r="SQ64" s="156"/>
      <c r="SR64" s="156"/>
      <c r="SS64" s="156"/>
      <c r="ST64" s="156"/>
      <c r="SU64" s="156"/>
      <c r="SV64" s="156"/>
      <c r="SW64" s="156"/>
      <c r="SX64" s="156"/>
      <c r="SY64" s="156"/>
      <c r="SZ64" s="156"/>
      <c r="TA64" s="156"/>
      <c r="TB64" s="156"/>
      <c r="TC64" s="156"/>
      <c r="TD64" s="156"/>
      <c r="TE64" s="156"/>
      <c r="TF64" s="156"/>
      <c r="TG64" s="156"/>
      <c r="TH64" s="156"/>
      <c r="TI64" s="156"/>
      <c r="TJ64" s="156"/>
      <c r="TK64" s="156"/>
      <c r="TL64" s="156"/>
      <c r="TM64" s="156"/>
      <c r="TN64" s="156"/>
      <c r="TO64" s="156"/>
      <c r="TP64" s="156"/>
      <c r="TQ64" s="156"/>
      <c r="TR64" s="156"/>
      <c r="TS64" s="156"/>
      <c r="TT64" s="156"/>
      <c r="TU64" s="156"/>
      <c r="TV64" s="156"/>
      <c r="TW64" s="156"/>
      <c r="TX64" s="156"/>
      <c r="TY64" s="156"/>
      <c r="TZ64" s="156"/>
      <c r="UA64" s="156"/>
      <c r="UB64" s="156"/>
      <c r="UC64" s="156"/>
      <c r="UD64" s="156"/>
      <c r="UE64" s="156"/>
      <c r="UF64" s="156"/>
      <c r="UG64" s="156"/>
      <c r="UH64" s="156"/>
      <c r="UI64" s="156"/>
      <c r="UJ64" s="156"/>
      <c r="UK64" s="156"/>
      <c r="UL64" s="156"/>
      <c r="UM64" s="156"/>
      <c r="UN64" s="156"/>
      <c r="UO64" s="156"/>
      <c r="UP64" s="156"/>
      <c r="UQ64" s="156"/>
      <c r="UR64" s="156"/>
      <c r="US64" s="156"/>
      <c r="UT64" s="156"/>
      <c r="UU64" s="156"/>
      <c r="UV64" s="156"/>
      <c r="UW64" s="156"/>
      <c r="UX64" s="156"/>
      <c r="UY64" s="156"/>
      <c r="UZ64" s="156"/>
      <c r="VA64" s="156"/>
      <c r="VB64" s="156"/>
      <c r="VC64" s="156"/>
      <c r="VD64" s="156"/>
      <c r="VE64" s="156"/>
      <c r="VF64" s="156"/>
      <c r="VG64" s="156"/>
      <c r="VH64" s="156"/>
      <c r="VI64" s="156"/>
      <c r="VJ64" s="156"/>
      <c r="VK64" s="156"/>
      <c r="VL64" s="156"/>
      <c r="VM64" s="156"/>
      <c r="VN64" s="156"/>
      <c r="VO64" s="156"/>
      <c r="VP64" s="156"/>
      <c r="VQ64" s="156"/>
      <c r="VR64" s="156"/>
      <c r="VS64" s="156"/>
      <c r="VT64" s="156"/>
      <c r="VU64" s="156"/>
      <c r="VV64" s="156"/>
      <c r="VW64" s="156"/>
      <c r="VX64" s="156"/>
      <c r="VY64" s="156"/>
      <c r="VZ64" s="156"/>
      <c r="WA64" s="156"/>
      <c r="WB64" s="156"/>
      <c r="WC64" s="156"/>
      <c r="WD64" s="156"/>
      <c r="WE64" s="156"/>
      <c r="WF64" s="156"/>
      <c r="WG64" s="156"/>
      <c r="WH64" s="156"/>
      <c r="WI64" s="156"/>
      <c r="WJ64" s="156"/>
      <c r="WK64" s="156"/>
      <c r="WL64" s="156"/>
      <c r="WM64" s="156"/>
      <c r="WN64" s="156"/>
      <c r="WO64" s="156"/>
      <c r="WP64" s="156"/>
      <c r="WQ64" s="156"/>
      <c r="WR64" s="156"/>
      <c r="WS64" s="156"/>
      <c r="WT64" s="156"/>
      <c r="WU64" s="156"/>
      <c r="WV64" s="156"/>
      <c r="WW64" s="156"/>
      <c r="WX64" s="156"/>
      <c r="WY64" s="156"/>
      <c r="WZ64" s="156"/>
      <c r="XA64" s="156"/>
      <c r="XB64" s="156"/>
      <c r="XC64" s="156"/>
      <c r="XD64" s="156"/>
      <c r="XE64" s="156"/>
      <c r="XF64" s="156"/>
      <c r="XG64" s="156"/>
      <c r="XH64" s="156"/>
      <c r="XI64" s="156"/>
      <c r="XJ64" s="156"/>
      <c r="XK64" s="156"/>
      <c r="XL64" s="156"/>
      <c r="XM64" s="156"/>
      <c r="XN64" s="156"/>
      <c r="XO64" s="156"/>
      <c r="XP64" s="156"/>
      <c r="XQ64" s="156"/>
      <c r="XR64" s="156"/>
      <c r="XS64" s="156"/>
      <c r="XT64" s="156"/>
      <c r="XU64" s="156"/>
      <c r="XV64" s="156"/>
      <c r="XW64" s="156"/>
      <c r="XX64" s="156"/>
      <c r="XY64" s="156"/>
      <c r="XZ64" s="156"/>
      <c r="YA64" s="156"/>
      <c r="YB64" s="156"/>
      <c r="YC64" s="156"/>
      <c r="YD64" s="156"/>
      <c r="YE64" s="156"/>
      <c r="YF64" s="156"/>
      <c r="YG64" s="156"/>
      <c r="YH64" s="156"/>
      <c r="YI64" s="156"/>
      <c r="YJ64" s="156"/>
      <c r="YK64" s="156"/>
      <c r="YL64" s="156"/>
      <c r="YM64" s="156"/>
      <c r="YN64" s="156"/>
      <c r="YO64" s="156"/>
      <c r="YP64" s="156"/>
      <c r="YQ64" s="156"/>
      <c r="YR64" s="156"/>
      <c r="YS64" s="156"/>
      <c r="YT64" s="156"/>
      <c r="YU64" s="156"/>
      <c r="YV64" s="156"/>
      <c r="YW64" s="156"/>
      <c r="YX64" s="156"/>
      <c r="YY64" s="156"/>
      <c r="YZ64" s="156"/>
      <c r="ZA64" s="156"/>
      <c r="ZB64" s="156"/>
      <c r="ZC64" s="156"/>
      <c r="ZD64" s="156"/>
      <c r="ZE64" s="156"/>
      <c r="ZF64" s="156"/>
      <c r="ZG64" s="156"/>
      <c r="ZH64" s="156"/>
      <c r="ZI64" s="156"/>
      <c r="ZJ64" s="156"/>
      <c r="ZK64" s="156"/>
      <c r="ZL64" s="156"/>
      <c r="ZM64" s="156"/>
      <c r="ZN64" s="156"/>
      <c r="ZO64" s="156"/>
      <c r="ZP64" s="156"/>
      <c r="ZQ64" s="156"/>
      <c r="ZR64" s="156"/>
      <c r="ZS64" s="156"/>
      <c r="ZT64" s="156"/>
      <c r="ZU64" s="156"/>
      <c r="ZV64" s="156"/>
      <c r="ZW64" s="156"/>
      <c r="ZX64" s="156"/>
      <c r="ZY64" s="156"/>
      <c r="ZZ64" s="156"/>
      <c r="AAA64" s="156"/>
      <c r="AAB64" s="156"/>
      <c r="AAC64" s="156"/>
      <c r="AAD64" s="156"/>
      <c r="AAE64" s="156"/>
      <c r="AAF64" s="156"/>
      <c r="AAG64" s="156"/>
      <c r="AAH64" s="156"/>
      <c r="AAI64" s="156"/>
      <c r="AAJ64" s="156"/>
      <c r="AAK64" s="156"/>
      <c r="AAL64" s="156"/>
      <c r="AAM64" s="156"/>
      <c r="AAN64" s="156"/>
      <c r="AAO64" s="156"/>
      <c r="AAP64" s="156"/>
      <c r="AAQ64" s="156"/>
      <c r="AAR64" s="156"/>
      <c r="AAS64" s="156"/>
      <c r="AAT64" s="156"/>
      <c r="AAU64" s="156"/>
      <c r="AAV64" s="156"/>
      <c r="AAW64" s="156"/>
      <c r="AAX64" s="156"/>
      <c r="AAY64" s="156"/>
      <c r="AAZ64" s="156"/>
      <c r="ABA64" s="156"/>
      <c r="ABB64" s="156"/>
      <c r="ABC64" s="156"/>
      <c r="ABD64" s="156"/>
      <c r="ABE64" s="156"/>
      <c r="ABF64" s="156"/>
      <c r="ABG64" s="156"/>
      <c r="ABH64" s="156"/>
      <c r="ABI64" s="156"/>
      <c r="ABJ64" s="156"/>
      <c r="ABK64" s="156"/>
      <c r="ABL64" s="156"/>
      <c r="ABM64" s="156"/>
      <c r="ABN64" s="156"/>
      <c r="ABO64" s="156"/>
      <c r="ABP64" s="156"/>
      <c r="ABQ64" s="156"/>
      <c r="ABR64" s="156"/>
      <c r="ABS64" s="156"/>
      <c r="ABT64" s="156"/>
      <c r="ABU64" s="156"/>
      <c r="ABV64" s="156"/>
      <c r="ABW64" s="156"/>
      <c r="ABX64" s="156"/>
      <c r="ABY64" s="156"/>
      <c r="ABZ64" s="156"/>
      <c r="ACA64" s="156"/>
      <c r="ACB64" s="156"/>
      <c r="ACC64" s="156"/>
      <c r="ACD64" s="156"/>
      <c r="ACE64" s="156"/>
      <c r="ACF64" s="156"/>
      <c r="ACG64" s="156"/>
      <c r="ACH64" s="156"/>
      <c r="ACI64" s="156"/>
      <c r="ACJ64" s="156"/>
      <c r="ACK64" s="156"/>
      <c r="ACL64" s="156"/>
      <c r="ACM64" s="156"/>
      <c r="ACN64" s="156"/>
      <c r="ACO64" s="156"/>
      <c r="ACP64" s="156"/>
      <c r="ACQ64" s="156"/>
      <c r="ACR64" s="156"/>
      <c r="ACS64" s="156"/>
      <c r="ACT64" s="156"/>
      <c r="ACU64" s="156"/>
      <c r="ACV64" s="156"/>
      <c r="ACW64" s="156"/>
      <c r="ACX64" s="156"/>
      <c r="ACY64" s="156"/>
      <c r="ACZ64" s="156"/>
      <c r="ADA64" s="156"/>
      <c r="ADB64" s="156"/>
      <c r="ADC64" s="156"/>
      <c r="ADD64" s="156"/>
      <c r="ADE64" s="156"/>
      <c r="ADF64" s="156"/>
      <c r="ADG64" s="156"/>
      <c r="ADH64" s="156"/>
      <c r="ADI64" s="156"/>
      <c r="ADJ64" s="156"/>
      <c r="ADK64" s="156"/>
      <c r="ADL64" s="156"/>
      <c r="ADM64" s="156"/>
      <c r="ADN64" s="156"/>
      <c r="ADO64" s="156"/>
      <c r="ADP64" s="156"/>
      <c r="ADQ64" s="156"/>
      <c r="ADR64" s="156"/>
      <c r="ADS64" s="156"/>
      <c r="ADT64" s="156"/>
      <c r="ADU64" s="156"/>
      <c r="ADV64" s="156"/>
      <c r="ADW64" s="156"/>
      <c r="ADX64" s="156"/>
      <c r="ADY64" s="156"/>
      <c r="ADZ64" s="156"/>
      <c r="AEA64" s="156"/>
      <c r="AEB64" s="156"/>
      <c r="AEC64" s="156"/>
      <c r="AED64" s="156"/>
      <c r="AEE64" s="156"/>
      <c r="AEF64" s="156"/>
      <c r="AEG64" s="156"/>
      <c r="AEH64" s="156"/>
      <c r="AEI64" s="156"/>
      <c r="AEJ64" s="156"/>
      <c r="AEK64" s="156"/>
      <c r="AEL64" s="156"/>
      <c r="AEM64" s="156"/>
      <c r="AEN64" s="156"/>
      <c r="AEO64" s="156"/>
      <c r="AEP64" s="156"/>
      <c r="AEQ64" s="156"/>
      <c r="AER64" s="156"/>
      <c r="AES64" s="156"/>
      <c r="AET64" s="156"/>
      <c r="AEU64" s="156"/>
      <c r="AEV64" s="156"/>
      <c r="AEW64" s="156"/>
      <c r="AEX64" s="156"/>
      <c r="AEY64" s="156"/>
      <c r="AEZ64" s="156"/>
      <c r="AFA64" s="156"/>
      <c r="AFB64" s="156"/>
      <c r="AFC64" s="156"/>
      <c r="AFD64" s="156"/>
      <c r="AFE64" s="156"/>
      <c r="AFF64" s="156"/>
      <c r="AFG64" s="156"/>
      <c r="AFH64" s="156"/>
      <c r="AFI64" s="156"/>
      <c r="AFJ64" s="156"/>
      <c r="AFK64" s="156"/>
      <c r="AFL64" s="156"/>
      <c r="AFM64" s="156"/>
      <c r="AFN64" s="156"/>
      <c r="AFO64" s="156"/>
      <c r="AFP64" s="156"/>
      <c r="AFQ64" s="156"/>
      <c r="AFR64" s="156"/>
      <c r="AFS64" s="156"/>
      <c r="AFT64" s="156"/>
      <c r="AFU64" s="156"/>
      <c r="AFV64" s="156"/>
      <c r="AFW64" s="156"/>
      <c r="AFX64" s="156"/>
      <c r="AFY64" s="156"/>
      <c r="AFZ64" s="156"/>
      <c r="AGA64" s="156"/>
      <c r="AGB64" s="156"/>
      <c r="AGC64" s="156"/>
      <c r="AGD64" s="156"/>
      <c r="AGE64" s="156"/>
      <c r="AGF64" s="156"/>
      <c r="AGG64" s="156"/>
      <c r="AGH64" s="156"/>
      <c r="AGI64" s="156"/>
      <c r="AGJ64" s="156"/>
      <c r="AGK64" s="156"/>
      <c r="AGL64" s="156"/>
      <c r="AGM64" s="156"/>
      <c r="AGN64" s="156"/>
      <c r="AGO64" s="156"/>
      <c r="AGP64" s="156"/>
      <c r="AGQ64" s="156"/>
      <c r="AGR64" s="156"/>
      <c r="AGS64" s="156"/>
      <c r="AGT64" s="156"/>
      <c r="AGU64" s="156"/>
      <c r="AGV64" s="156"/>
      <c r="AGW64" s="156"/>
      <c r="AGX64" s="156"/>
      <c r="AGY64" s="156"/>
      <c r="AGZ64" s="156"/>
      <c r="AHA64" s="156"/>
      <c r="AHB64" s="156"/>
      <c r="AHC64" s="156"/>
      <c r="AHD64" s="156"/>
      <c r="AHE64" s="156"/>
      <c r="AHF64" s="156"/>
      <c r="AHG64" s="156"/>
      <c r="AHH64" s="156"/>
      <c r="AHI64" s="156"/>
      <c r="AHJ64" s="156"/>
      <c r="AHK64" s="156"/>
      <c r="AHL64" s="156"/>
      <c r="AHM64" s="156"/>
      <c r="AHN64" s="156"/>
      <c r="AHO64" s="156"/>
      <c r="AHP64" s="156"/>
      <c r="AHQ64" s="156"/>
      <c r="AHR64" s="156"/>
      <c r="AHS64" s="156"/>
      <c r="AHT64" s="156"/>
      <c r="AHU64" s="156"/>
      <c r="AHV64" s="156"/>
      <c r="AHW64" s="156"/>
      <c r="AHX64" s="156"/>
      <c r="AHY64" s="156"/>
      <c r="AHZ64" s="156"/>
      <c r="AIA64" s="156"/>
      <c r="AIB64" s="156"/>
      <c r="AIC64" s="156"/>
      <c r="AID64" s="156"/>
      <c r="AIE64" s="156"/>
      <c r="AIF64" s="156"/>
      <c r="AIG64" s="156"/>
      <c r="AIH64" s="156"/>
      <c r="AII64" s="156"/>
      <c r="AIJ64" s="156"/>
      <c r="AIK64" s="156"/>
      <c r="AIL64" s="156"/>
      <c r="AIM64" s="156"/>
      <c r="AIN64" s="156"/>
      <c r="AIO64" s="156"/>
      <c r="AIP64" s="156"/>
      <c r="AIQ64" s="156"/>
      <c r="AIR64" s="156"/>
      <c r="AIS64" s="156"/>
      <c r="AIT64" s="156"/>
      <c r="AIU64" s="156"/>
      <c r="AIV64" s="156"/>
      <c r="AIW64" s="156"/>
      <c r="AIX64" s="156"/>
      <c r="AIY64" s="156"/>
      <c r="AIZ64" s="156"/>
      <c r="AJA64" s="156"/>
      <c r="AJB64" s="156"/>
      <c r="AJC64" s="156"/>
      <c r="AJD64" s="156"/>
      <c r="AJE64" s="156"/>
      <c r="AJF64" s="156"/>
      <c r="AJG64" s="156"/>
      <c r="AJH64" s="156"/>
      <c r="AJI64" s="156"/>
      <c r="AJJ64" s="156"/>
      <c r="AJK64" s="156"/>
      <c r="AJL64" s="156"/>
      <c r="AJM64" s="156"/>
      <c r="AJN64" s="156"/>
      <c r="AJO64" s="156"/>
      <c r="AJP64" s="156"/>
      <c r="AJQ64" s="156"/>
      <c r="AJR64" s="156"/>
      <c r="AJS64" s="156"/>
      <c r="AJT64" s="156"/>
      <c r="AJU64" s="156"/>
      <c r="AJV64" s="156"/>
      <c r="AJW64" s="156"/>
      <c r="AJX64" s="156"/>
      <c r="AJY64" s="156"/>
      <c r="AJZ64" s="156"/>
      <c r="AKA64" s="156"/>
      <c r="AKB64" s="156"/>
      <c r="AKC64" s="156"/>
      <c r="AKD64" s="156"/>
      <c r="AKE64" s="156"/>
      <c r="AKF64" s="156"/>
      <c r="AKG64" s="156"/>
      <c r="AKH64" s="156"/>
      <c r="AKI64" s="156"/>
      <c r="AKJ64" s="156"/>
      <c r="AKK64" s="156"/>
      <c r="AKL64" s="156"/>
      <c r="AKM64" s="156"/>
      <c r="AKN64" s="156"/>
      <c r="AKO64" s="156"/>
      <c r="AKP64" s="156"/>
      <c r="AKQ64" s="156"/>
      <c r="AKR64" s="156"/>
      <c r="AKS64" s="156"/>
      <c r="AKT64" s="156"/>
      <c r="AKU64" s="156"/>
      <c r="AKV64" s="156"/>
      <c r="AKW64" s="156"/>
      <c r="AKX64" s="156"/>
      <c r="AKY64" s="156"/>
      <c r="AKZ64" s="156"/>
      <c r="ALA64" s="156"/>
      <c r="ALB64" s="156"/>
      <c r="ALC64" s="156"/>
      <c r="ALD64" s="156"/>
      <c r="ALE64" s="156"/>
      <c r="ALF64" s="156"/>
      <c r="ALG64" s="156"/>
      <c r="ALH64" s="156"/>
      <c r="ALI64" s="156"/>
      <c r="ALJ64" s="156"/>
      <c r="ALK64" s="156"/>
      <c r="ALL64" s="156"/>
      <c r="ALM64" s="156"/>
      <c r="ALN64" s="156"/>
      <c r="ALO64" s="156"/>
      <c r="ALP64" s="156"/>
      <c r="ALQ64" s="156"/>
      <c r="ALR64" s="156"/>
      <c r="ALS64" s="156"/>
      <c r="ALT64" s="156"/>
      <c r="ALU64" s="156"/>
      <c r="ALV64" s="156"/>
      <c r="ALW64" s="156"/>
      <c r="ALX64" s="156"/>
      <c r="ALY64" s="156"/>
      <c r="ALZ64" s="156"/>
      <c r="AMA64" s="156"/>
      <c r="AMB64" s="156"/>
      <c r="AMC64" s="156"/>
      <c r="AMD64" s="156"/>
      <c r="AME64" s="156"/>
      <c r="AMF64" s="156"/>
      <c r="AMG64" s="156"/>
      <c r="AMH64" s="156"/>
      <c r="AMI64" s="156"/>
    </row>
    <row r="65" spans="1:1023" s="158" customFormat="1">
      <c r="A65" s="164" t="s">
        <v>219</v>
      </c>
      <c r="B65" s="165">
        <v>1</v>
      </c>
      <c r="C65" s="154"/>
      <c r="D65" s="154"/>
      <c r="E65" s="154"/>
      <c r="F65" s="162"/>
      <c r="G65" s="162"/>
      <c r="H65" s="163"/>
      <c r="I65" s="163"/>
      <c r="J65" s="163"/>
      <c r="K65" s="163"/>
      <c r="L65" s="163"/>
      <c r="M65" s="163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6"/>
      <c r="CI65" s="156"/>
      <c r="CJ65" s="156"/>
      <c r="CK65" s="156"/>
      <c r="CL65" s="156"/>
      <c r="CM65" s="156"/>
      <c r="CN65" s="156"/>
      <c r="CO65" s="156"/>
      <c r="CP65" s="156"/>
      <c r="CQ65" s="156"/>
      <c r="CR65" s="156"/>
      <c r="CS65" s="156"/>
      <c r="CT65" s="156"/>
      <c r="CU65" s="156"/>
      <c r="CV65" s="156"/>
      <c r="CW65" s="156"/>
      <c r="CX65" s="156"/>
      <c r="CY65" s="156"/>
      <c r="CZ65" s="156"/>
      <c r="DA65" s="156"/>
      <c r="DB65" s="156"/>
      <c r="DC65" s="156"/>
      <c r="DD65" s="156"/>
      <c r="DE65" s="156"/>
      <c r="DF65" s="156"/>
      <c r="DG65" s="156"/>
      <c r="DH65" s="156"/>
      <c r="DI65" s="156"/>
      <c r="DJ65" s="156"/>
      <c r="DK65" s="156"/>
      <c r="DL65" s="156"/>
      <c r="DM65" s="156"/>
      <c r="DN65" s="156"/>
      <c r="DO65" s="156"/>
      <c r="DP65" s="156"/>
      <c r="DQ65" s="156"/>
      <c r="DR65" s="156"/>
      <c r="DS65" s="156"/>
      <c r="DT65" s="156"/>
      <c r="DU65" s="156"/>
      <c r="DV65" s="156"/>
      <c r="DW65" s="156"/>
      <c r="DX65" s="156"/>
      <c r="DY65" s="156"/>
      <c r="DZ65" s="156"/>
      <c r="EA65" s="156"/>
      <c r="EB65" s="156"/>
      <c r="EC65" s="156"/>
      <c r="ED65" s="156"/>
      <c r="EE65" s="156"/>
      <c r="EF65" s="156"/>
      <c r="EG65" s="156"/>
      <c r="EH65" s="156"/>
      <c r="EI65" s="156"/>
      <c r="EJ65" s="156"/>
      <c r="EK65" s="156"/>
      <c r="EL65" s="156"/>
      <c r="EM65" s="156"/>
      <c r="EN65" s="156"/>
      <c r="EO65" s="156"/>
      <c r="EP65" s="156"/>
      <c r="EQ65" s="156"/>
      <c r="ER65" s="156"/>
      <c r="ES65" s="156"/>
      <c r="ET65" s="156"/>
      <c r="EU65" s="156"/>
      <c r="EV65" s="156"/>
      <c r="EW65" s="156"/>
      <c r="EX65" s="156"/>
      <c r="EY65" s="156"/>
      <c r="EZ65" s="156"/>
      <c r="FA65" s="156"/>
      <c r="FB65" s="156"/>
      <c r="FC65" s="156"/>
      <c r="FD65" s="156"/>
      <c r="FE65" s="156"/>
      <c r="FF65" s="156"/>
      <c r="FG65" s="156"/>
      <c r="FH65" s="156"/>
      <c r="FI65" s="156"/>
      <c r="FJ65" s="156"/>
      <c r="FK65" s="156"/>
      <c r="FL65" s="156"/>
      <c r="FM65" s="156"/>
      <c r="FN65" s="156"/>
      <c r="FO65" s="156"/>
      <c r="FP65" s="156"/>
      <c r="FQ65" s="156"/>
      <c r="FR65" s="156"/>
      <c r="FS65" s="156"/>
      <c r="FT65" s="156"/>
      <c r="FU65" s="156"/>
      <c r="FV65" s="156"/>
      <c r="FW65" s="156"/>
      <c r="FX65" s="156"/>
      <c r="FY65" s="156"/>
      <c r="FZ65" s="156"/>
      <c r="GA65" s="156"/>
      <c r="GB65" s="156"/>
      <c r="GC65" s="156"/>
      <c r="GD65" s="156"/>
      <c r="GE65" s="156"/>
      <c r="GF65" s="156"/>
      <c r="GG65" s="156"/>
      <c r="GH65" s="156"/>
      <c r="GI65" s="156"/>
      <c r="GJ65" s="156"/>
      <c r="GK65" s="156"/>
      <c r="GL65" s="156"/>
      <c r="GM65" s="156"/>
      <c r="GN65" s="156"/>
      <c r="GO65" s="156"/>
      <c r="GP65" s="156"/>
      <c r="GQ65" s="156"/>
      <c r="GR65" s="156"/>
      <c r="GS65" s="156"/>
      <c r="GT65" s="156"/>
      <c r="GU65" s="156"/>
      <c r="GV65" s="156"/>
      <c r="GW65" s="156"/>
      <c r="GX65" s="156"/>
      <c r="GY65" s="156"/>
      <c r="GZ65" s="156"/>
      <c r="HA65" s="156"/>
      <c r="HB65" s="156"/>
      <c r="HC65" s="156"/>
      <c r="HD65" s="156"/>
      <c r="HE65" s="156"/>
      <c r="HF65" s="156"/>
      <c r="HG65" s="156"/>
      <c r="HH65" s="156"/>
      <c r="HI65" s="156"/>
      <c r="HJ65" s="156"/>
      <c r="HK65" s="156"/>
      <c r="HL65" s="156"/>
      <c r="HM65" s="156"/>
      <c r="HN65" s="156"/>
      <c r="HO65" s="156"/>
      <c r="HP65" s="156"/>
      <c r="HQ65" s="156"/>
      <c r="HR65" s="156"/>
      <c r="HS65" s="156"/>
      <c r="HT65" s="156"/>
      <c r="HU65" s="156"/>
      <c r="HV65" s="156"/>
      <c r="HW65" s="156"/>
      <c r="HX65" s="156"/>
      <c r="HY65" s="156"/>
      <c r="HZ65" s="156"/>
      <c r="IA65" s="156"/>
      <c r="IB65" s="156"/>
      <c r="IC65" s="156"/>
      <c r="ID65" s="156"/>
      <c r="IE65" s="156"/>
      <c r="IF65" s="156"/>
      <c r="IG65" s="156"/>
      <c r="IH65" s="156"/>
      <c r="II65" s="156"/>
      <c r="IJ65" s="156"/>
      <c r="IK65" s="156"/>
      <c r="IL65" s="156"/>
      <c r="IM65" s="156"/>
      <c r="IN65" s="156"/>
      <c r="IO65" s="156"/>
      <c r="IP65" s="156"/>
      <c r="IQ65" s="156"/>
      <c r="IR65" s="156"/>
      <c r="IS65" s="156"/>
      <c r="IT65" s="156"/>
      <c r="IU65" s="156"/>
      <c r="IV65" s="156"/>
      <c r="IW65" s="156"/>
      <c r="IX65" s="156"/>
      <c r="IY65" s="156"/>
      <c r="IZ65" s="156"/>
      <c r="JA65" s="156"/>
      <c r="JB65" s="156"/>
      <c r="JC65" s="156"/>
      <c r="JD65" s="156"/>
      <c r="JE65" s="156"/>
      <c r="JF65" s="156"/>
      <c r="JG65" s="156"/>
      <c r="JH65" s="156"/>
      <c r="JI65" s="156"/>
      <c r="JJ65" s="156"/>
      <c r="JK65" s="156"/>
      <c r="JL65" s="156"/>
      <c r="JM65" s="156"/>
      <c r="JN65" s="156"/>
      <c r="JO65" s="156"/>
      <c r="JP65" s="156"/>
      <c r="JQ65" s="156"/>
      <c r="JR65" s="156"/>
      <c r="JS65" s="156"/>
      <c r="JT65" s="156"/>
      <c r="JU65" s="156"/>
      <c r="JV65" s="156"/>
      <c r="JW65" s="156"/>
      <c r="JX65" s="156"/>
      <c r="JY65" s="156"/>
      <c r="JZ65" s="156"/>
      <c r="KA65" s="156"/>
      <c r="KB65" s="156"/>
      <c r="KC65" s="156"/>
      <c r="KD65" s="156"/>
      <c r="KE65" s="156"/>
      <c r="KF65" s="156"/>
      <c r="KG65" s="156"/>
      <c r="KH65" s="156"/>
      <c r="KI65" s="156"/>
      <c r="KJ65" s="156"/>
      <c r="KK65" s="156"/>
      <c r="KL65" s="156"/>
      <c r="KM65" s="156"/>
      <c r="KN65" s="156"/>
      <c r="KO65" s="156"/>
      <c r="KP65" s="156"/>
      <c r="KQ65" s="156"/>
      <c r="KR65" s="156"/>
      <c r="KS65" s="156"/>
      <c r="KT65" s="156"/>
      <c r="KU65" s="156"/>
      <c r="KV65" s="156"/>
      <c r="KW65" s="156"/>
      <c r="KX65" s="156"/>
      <c r="KY65" s="156"/>
      <c r="KZ65" s="156"/>
      <c r="LA65" s="156"/>
      <c r="LB65" s="156"/>
      <c r="LC65" s="156"/>
      <c r="LD65" s="156"/>
      <c r="LE65" s="156"/>
      <c r="LF65" s="156"/>
      <c r="LG65" s="156"/>
      <c r="LH65" s="156"/>
      <c r="LI65" s="156"/>
      <c r="LJ65" s="156"/>
      <c r="LK65" s="156"/>
      <c r="LL65" s="156"/>
      <c r="LM65" s="156"/>
      <c r="LN65" s="156"/>
      <c r="LO65" s="156"/>
      <c r="LP65" s="156"/>
      <c r="LQ65" s="156"/>
      <c r="LR65" s="156"/>
      <c r="LS65" s="156"/>
      <c r="LT65" s="156"/>
      <c r="LU65" s="156"/>
      <c r="LV65" s="156"/>
      <c r="LW65" s="156"/>
      <c r="LX65" s="156"/>
      <c r="LY65" s="156"/>
      <c r="LZ65" s="156"/>
      <c r="MA65" s="156"/>
      <c r="MB65" s="156"/>
      <c r="MC65" s="156"/>
      <c r="MD65" s="156"/>
      <c r="ME65" s="156"/>
      <c r="MF65" s="156"/>
      <c r="MG65" s="156"/>
      <c r="MH65" s="156"/>
      <c r="MI65" s="156"/>
      <c r="MJ65" s="156"/>
      <c r="MK65" s="156"/>
      <c r="ML65" s="156"/>
      <c r="MM65" s="156"/>
      <c r="MN65" s="156"/>
      <c r="MO65" s="156"/>
      <c r="MP65" s="156"/>
      <c r="MQ65" s="156"/>
      <c r="MR65" s="156"/>
      <c r="MS65" s="156"/>
      <c r="MT65" s="156"/>
      <c r="MU65" s="156"/>
      <c r="MV65" s="156"/>
      <c r="MW65" s="156"/>
      <c r="MX65" s="156"/>
      <c r="MY65" s="156"/>
      <c r="MZ65" s="156"/>
      <c r="NA65" s="156"/>
      <c r="NB65" s="156"/>
      <c r="NC65" s="156"/>
      <c r="ND65" s="156"/>
      <c r="NE65" s="156"/>
      <c r="NF65" s="156"/>
      <c r="NG65" s="156"/>
      <c r="NH65" s="156"/>
      <c r="NI65" s="156"/>
      <c r="NJ65" s="156"/>
      <c r="NK65" s="156"/>
      <c r="NL65" s="156"/>
      <c r="NM65" s="156"/>
      <c r="NN65" s="156"/>
      <c r="NO65" s="156"/>
      <c r="NP65" s="156"/>
      <c r="NQ65" s="156"/>
      <c r="NR65" s="156"/>
      <c r="NS65" s="156"/>
      <c r="NT65" s="156"/>
      <c r="NU65" s="156"/>
      <c r="NV65" s="156"/>
      <c r="NW65" s="156"/>
      <c r="NX65" s="156"/>
      <c r="NY65" s="156"/>
      <c r="NZ65" s="156"/>
      <c r="OA65" s="156"/>
      <c r="OB65" s="156"/>
      <c r="OC65" s="156"/>
      <c r="OD65" s="156"/>
      <c r="OE65" s="156"/>
      <c r="OF65" s="156"/>
      <c r="OG65" s="156"/>
      <c r="OH65" s="156"/>
      <c r="OI65" s="156"/>
      <c r="OJ65" s="156"/>
      <c r="OK65" s="156"/>
      <c r="OL65" s="156"/>
      <c r="OM65" s="156"/>
      <c r="ON65" s="156"/>
      <c r="OO65" s="156"/>
      <c r="OP65" s="156"/>
      <c r="OQ65" s="156"/>
      <c r="OR65" s="156"/>
      <c r="OS65" s="156"/>
      <c r="OT65" s="156"/>
      <c r="OU65" s="156"/>
      <c r="OV65" s="156"/>
      <c r="OW65" s="156"/>
      <c r="OX65" s="156"/>
      <c r="OY65" s="156"/>
      <c r="OZ65" s="156"/>
      <c r="PA65" s="156"/>
      <c r="PB65" s="156"/>
      <c r="PC65" s="156"/>
      <c r="PD65" s="156"/>
      <c r="PE65" s="156"/>
      <c r="PF65" s="156"/>
      <c r="PG65" s="156"/>
      <c r="PH65" s="156"/>
      <c r="PI65" s="156"/>
      <c r="PJ65" s="156"/>
      <c r="PK65" s="156"/>
      <c r="PL65" s="156"/>
      <c r="PM65" s="156"/>
      <c r="PN65" s="156"/>
      <c r="PO65" s="156"/>
      <c r="PP65" s="156"/>
      <c r="PQ65" s="156"/>
      <c r="PR65" s="156"/>
      <c r="PS65" s="156"/>
      <c r="PT65" s="156"/>
      <c r="PU65" s="156"/>
      <c r="PV65" s="156"/>
      <c r="PW65" s="156"/>
      <c r="PX65" s="156"/>
      <c r="PY65" s="156"/>
      <c r="PZ65" s="156"/>
      <c r="QA65" s="156"/>
      <c r="QB65" s="156"/>
      <c r="QC65" s="156"/>
      <c r="QD65" s="156"/>
      <c r="QE65" s="156"/>
      <c r="QF65" s="156"/>
      <c r="QG65" s="156"/>
      <c r="QH65" s="156"/>
      <c r="QI65" s="156"/>
      <c r="QJ65" s="156"/>
      <c r="QK65" s="156"/>
      <c r="QL65" s="156"/>
      <c r="QM65" s="156"/>
      <c r="QN65" s="156"/>
      <c r="QO65" s="156"/>
      <c r="QP65" s="156"/>
      <c r="QQ65" s="156"/>
      <c r="QR65" s="156"/>
      <c r="QS65" s="156"/>
      <c r="QT65" s="156"/>
      <c r="QU65" s="156"/>
      <c r="QV65" s="156"/>
      <c r="QW65" s="156"/>
      <c r="QX65" s="156"/>
      <c r="QY65" s="156"/>
      <c r="QZ65" s="156"/>
      <c r="RA65" s="156"/>
      <c r="RB65" s="156"/>
      <c r="RC65" s="156"/>
      <c r="RD65" s="156"/>
      <c r="RE65" s="156"/>
      <c r="RF65" s="156"/>
      <c r="RG65" s="156"/>
      <c r="RH65" s="156"/>
      <c r="RI65" s="156"/>
      <c r="RJ65" s="156"/>
      <c r="RK65" s="156"/>
      <c r="RL65" s="156"/>
      <c r="RM65" s="156"/>
      <c r="RN65" s="156"/>
      <c r="RO65" s="156"/>
      <c r="RP65" s="156"/>
      <c r="RQ65" s="156"/>
      <c r="RR65" s="156"/>
      <c r="RS65" s="156"/>
      <c r="RT65" s="156"/>
      <c r="RU65" s="156"/>
      <c r="RV65" s="156"/>
      <c r="RW65" s="156"/>
      <c r="RX65" s="156"/>
      <c r="RY65" s="156"/>
      <c r="RZ65" s="156"/>
      <c r="SA65" s="156"/>
      <c r="SB65" s="156"/>
      <c r="SC65" s="156"/>
      <c r="SD65" s="156"/>
      <c r="SE65" s="156"/>
      <c r="SF65" s="156"/>
      <c r="SG65" s="156"/>
      <c r="SH65" s="156"/>
      <c r="SI65" s="156"/>
      <c r="SJ65" s="156"/>
      <c r="SK65" s="156"/>
      <c r="SL65" s="156"/>
      <c r="SM65" s="156"/>
      <c r="SN65" s="156"/>
      <c r="SO65" s="156"/>
      <c r="SP65" s="156"/>
      <c r="SQ65" s="156"/>
      <c r="SR65" s="156"/>
      <c r="SS65" s="156"/>
      <c r="ST65" s="156"/>
      <c r="SU65" s="156"/>
      <c r="SV65" s="156"/>
      <c r="SW65" s="156"/>
      <c r="SX65" s="156"/>
      <c r="SY65" s="156"/>
      <c r="SZ65" s="156"/>
      <c r="TA65" s="156"/>
      <c r="TB65" s="156"/>
      <c r="TC65" s="156"/>
      <c r="TD65" s="156"/>
      <c r="TE65" s="156"/>
      <c r="TF65" s="156"/>
      <c r="TG65" s="156"/>
      <c r="TH65" s="156"/>
      <c r="TI65" s="156"/>
      <c r="TJ65" s="156"/>
      <c r="TK65" s="156"/>
      <c r="TL65" s="156"/>
      <c r="TM65" s="156"/>
      <c r="TN65" s="156"/>
      <c r="TO65" s="156"/>
      <c r="TP65" s="156"/>
      <c r="TQ65" s="156"/>
      <c r="TR65" s="156"/>
      <c r="TS65" s="156"/>
      <c r="TT65" s="156"/>
      <c r="TU65" s="156"/>
      <c r="TV65" s="156"/>
      <c r="TW65" s="156"/>
      <c r="TX65" s="156"/>
      <c r="TY65" s="156"/>
      <c r="TZ65" s="156"/>
      <c r="UA65" s="156"/>
      <c r="UB65" s="156"/>
      <c r="UC65" s="156"/>
      <c r="UD65" s="156"/>
      <c r="UE65" s="156"/>
      <c r="UF65" s="156"/>
      <c r="UG65" s="156"/>
      <c r="UH65" s="156"/>
      <c r="UI65" s="156"/>
      <c r="UJ65" s="156"/>
      <c r="UK65" s="156"/>
      <c r="UL65" s="156"/>
      <c r="UM65" s="156"/>
      <c r="UN65" s="156"/>
      <c r="UO65" s="156"/>
      <c r="UP65" s="156"/>
      <c r="UQ65" s="156"/>
      <c r="UR65" s="156"/>
      <c r="US65" s="156"/>
      <c r="UT65" s="156"/>
      <c r="UU65" s="156"/>
      <c r="UV65" s="156"/>
      <c r="UW65" s="156"/>
      <c r="UX65" s="156"/>
      <c r="UY65" s="156"/>
      <c r="UZ65" s="156"/>
      <c r="VA65" s="156"/>
      <c r="VB65" s="156"/>
      <c r="VC65" s="156"/>
      <c r="VD65" s="156"/>
      <c r="VE65" s="156"/>
      <c r="VF65" s="156"/>
      <c r="VG65" s="156"/>
      <c r="VH65" s="156"/>
      <c r="VI65" s="156"/>
      <c r="VJ65" s="156"/>
      <c r="VK65" s="156"/>
      <c r="VL65" s="156"/>
      <c r="VM65" s="156"/>
      <c r="VN65" s="156"/>
      <c r="VO65" s="156"/>
      <c r="VP65" s="156"/>
      <c r="VQ65" s="156"/>
      <c r="VR65" s="156"/>
      <c r="VS65" s="156"/>
      <c r="VT65" s="156"/>
      <c r="VU65" s="156"/>
      <c r="VV65" s="156"/>
      <c r="VW65" s="156"/>
      <c r="VX65" s="156"/>
      <c r="VY65" s="156"/>
      <c r="VZ65" s="156"/>
      <c r="WA65" s="156"/>
      <c r="WB65" s="156"/>
      <c r="WC65" s="156"/>
      <c r="WD65" s="156"/>
      <c r="WE65" s="156"/>
      <c r="WF65" s="156"/>
      <c r="WG65" s="156"/>
      <c r="WH65" s="156"/>
      <c r="WI65" s="156"/>
      <c r="WJ65" s="156"/>
      <c r="WK65" s="156"/>
      <c r="WL65" s="156"/>
      <c r="WM65" s="156"/>
      <c r="WN65" s="156"/>
      <c r="WO65" s="156"/>
      <c r="WP65" s="156"/>
      <c r="WQ65" s="156"/>
      <c r="WR65" s="156"/>
      <c r="WS65" s="156"/>
      <c r="WT65" s="156"/>
      <c r="WU65" s="156"/>
      <c r="WV65" s="156"/>
      <c r="WW65" s="156"/>
      <c r="WX65" s="156"/>
      <c r="WY65" s="156"/>
      <c r="WZ65" s="156"/>
      <c r="XA65" s="156"/>
      <c r="XB65" s="156"/>
      <c r="XC65" s="156"/>
      <c r="XD65" s="156"/>
      <c r="XE65" s="156"/>
      <c r="XF65" s="156"/>
      <c r="XG65" s="156"/>
      <c r="XH65" s="156"/>
      <c r="XI65" s="156"/>
      <c r="XJ65" s="156"/>
      <c r="XK65" s="156"/>
      <c r="XL65" s="156"/>
      <c r="XM65" s="156"/>
      <c r="XN65" s="156"/>
      <c r="XO65" s="156"/>
      <c r="XP65" s="156"/>
      <c r="XQ65" s="156"/>
      <c r="XR65" s="156"/>
      <c r="XS65" s="156"/>
      <c r="XT65" s="156"/>
      <c r="XU65" s="156"/>
      <c r="XV65" s="156"/>
      <c r="XW65" s="156"/>
      <c r="XX65" s="156"/>
      <c r="XY65" s="156"/>
      <c r="XZ65" s="156"/>
      <c r="YA65" s="156"/>
      <c r="YB65" s="156"/>
      <c r="YC65" s="156"/>
      <c r="YD65" s="156"/>
      <c r="YE65" s="156"/>
      <c r="YF65" s="156"/>
      <c r="YG65" s="156"/>
      <c r="YH65" s="156"/>
      <c r="YI65" s="156"/>
      <c r="YJ65" s="156"/>
      <c r="YK65" s="156"/>
      <c r="YL65" s="156"/>
      <c r="YM65" s="156"/>
      <c r="YN65" s="156"/>
      <c r="YO65" s="156"/>
      <c r="YP65" s="156"/>
      <c r="YQ65" s="156"/>
      <c r="YR65" s="156"/>
      <c r="YS65" s="156"/>
      <c r="YT65" s="156"/>
      <c r="YU65" s="156"/>
      <c r="YV65" s="156"/>
      <c r="YW65" s="156"/>
      <c r="YX65" s="156"/>
      <c r="YY65" s="156"/>
      <c r="YZ65" s="156"/>
      <c r="ZA65" s="156"/>
      <c r="ZB65" s="156"/>
      <c r="ZC65" s="156"/>
      <c r="ZD65" s="156"/>
      <c r="ZE65" s="156"/>
      <c r="ZF65" s="156"/>
      <c r="ZG65" s="156"/>
      <c r="ZH65" s="156"/>
      <c r="ZI65" s="156"/>
      <c r="ZJ65" s="156"/>
      <c r="ZK65" s="156"/>
      <c r="ZL65" s="156"/>
      <c r="ZM65" s="156"/>
      <c r="ZN65" s="156"/>
      <c r="ZO65" s="156"/>
      <c r="ZP65" s="156"/>
      <c r="ZQ65" s="156"/>
      <c r="ZR65" s="156"/>
      <c r="ZS65" s="156"/>
      <c r="ZT65" s="156"/>
      <c r="ZU65" s="156"/>
      <c r="ZV65" s="156"/>
      <c r="ZW65" s="156"/>
      <c r="ZX65" s="156"/>
      <c r="ZY65" s="156"/>
      <c r="ZZ65" s="156"/>
      <c r="AAA65" s="156"/>
      <c r="AAB65" s="156"/>
      <c r="AAC65" s="156"/>
      <c r="AAD65" s="156"/>
      <c r="AAE65" s="156"/>
      <c r="AAF65" s="156"/>
      <c r="AAG65" s="156"/>
      <c r="AAH65" s="156"/>
      <c r="AAI65" s="156"/>
      <c r="AAJ65" s="156"/>
      <c r="AAK65" s="156"/>
      <c r="AAL65" s="156"/>
      <c r="AAM65" s="156"/>
      <c r="AAN65" s="156"/>
      <c r="AAO65" s="156"/>
      <c r="AAP65" s="156"/>
      <c r="AAQ65" s="156"/>
      <c r="AAR65" s="156"/>
      <c r="AAS65" s="156"/>
      <c r="AAT65" s="156"/>
      <c r="AAU65" s="156"/>
      <c r="AAV65" s="156"/>
      <c r="AAW65" s="156"/>
      <c r="AAX65" s="156"/>
      <c r="AAY65" s="156"/>
      <c r="AAZ65" s="156"/>
      <c r="ABA65" s="156"/>
      <c r="ABB65" s="156"/>
      <c r="ABC65" s="156"/>
      <c r="ABD65" s="156"/>
      <c r="ABE65" s="156"/>
      <c r="ABF65" s="156"/>
      <c r="ABG65" s="156"/>
      <c r="ABH65" s="156"/>
      <c r="ABI65" s="156"/>
      <c r="ABJ65" s="156"/>
      <c r="ABK65" s="156"/>
      <c r="ABL65" s="156"/>
      <c r="ABM65" s="156"/>
      <c r="ABN65" s="156"/>
      <c r="ABO65" s="156"/>
      <c r="ABP65" s="156"/>
      <c r="ABQ65" s="156"/>
      <c r="ABR65" s="156"/>
      <c r="ABS65" s="156"/>
      <c r="ABT65" s="156"/>
      <c r="ABU65" s="156"/>
      <c r="ABV65" s="156"/>
      <c r="ABW65" s="156"/>
      <c r="ABX65" s="156"/>
      <c r="ABY65" s="156"/>
      <c r="ABZ65" s="156"/>
      <c r="ACA65" s="156"/>
      <c r="ACB65" s="156"/>
      <c r="ACC65" s="156"/>
      <c r="ACD65" s="156"/>
      <c r="ACE65" s="156"/>
      <c r="ACF65" s="156"/>
      <c r="ACG65" s="156"/>
      <c r="ACH65" s="156"/>
      <c r="ACI65" s="156"/>
      <c r="ACJ65" s="156"/>
      <c r="ACK65" s="156"/>
      <c r="ACL65" s="156"/>
      <c r="ACM65" s="156"/>
      <c r="ACN65" s="156"/>
      <c r="ACO65" s="156"/>
      <c r="ACP65" s="156"/>
      <c r="ACQ65" s="156"/>
      <c r="ACR65" s="156"/>
      <c r="ACS65" s="156"/>
      <c r="ACT65" s="156"/>
      <c r="ACU65" s="156"/>
      <c r="ACV65" s="156"/>
      <c r="ACW65" s="156"/>
      <c r="ACX65" s="156"/>
      <c r="ACY65" s="156"/>
      <c r="ACZ65" s="156"/>
      <c r="ADA65" s="156"/>
      <c r="ADB65" s="156"/>
      <c r="ADC65" s="156"/>
      <c r="ADD65" s="156"/>
      <c r="ADE65" s="156"/>
      <c r="ADF65" s="156"/>
      <c r="ADG65" s="156"/>
      <c r="ADH65" s="156"/>
      <c r="ADI65" s="156"/>
      <c r="ADJ65" s="156"/>
      <c r="ADK65" s="156"/>
      <c r="ADL65" s="156"/>
      <c r="ADM65" s="156"/>
      <c r="ADN65" s="156"/>
      <c r="ADO65" s="156"/>
      <c r="ADP65" s="156"/>
      <c r="ADQ65" s="156"/>
      <c r="ADR65" s="156"/>
      <c r="ADS65" s="156"/>
      <c r="ADT65" s="156"/>
      <c r="ADU65" s="156"/>
      <c r="ADV65" s="156"/>
      <c r="ADW65" s="156"/>
      <c r="ADX65" s="156"/>
      <c r="ADY65" s="156"/>
      <c r="ADZ65" s="156"/>
      <c r="AEA65" s="156"/>
      <c r="AEB65" s="156"/>
      <c r="AEC65" s="156"/>
      <c r="AED65" s="156"/>
      <c r="AEE65" s="156"/>
      <c r="AEF65" s="156"/>
      <c r="AEG65" s="156"/>
      <c r="AEH65" s="156"/>
      <c r="AEI65" s="156"/>
      <c r="AEJ65" s="156"/>
      <c r="AEK65" s="156"/>
      <c r="AEL65" s="156"/>
      <c r="AEM65" s="156"/>
      <c r="AEN65" s="156"/>
      <c r="AEO65" s="156"/>
      <c r="AEP65" s="156"/>
      <c r="AEQ65" s="156"/>
      <c r="AER65" s="156"/>
      <c r="AES65" s="156"/>
      <c r="AET65" s="156"/>
      <c r="AEU65" s="156"/>
      <c r="AEV65" s="156"/>
      <c r="AEW65" s="156"/>
      <c r="AEX65" s="156"/>
      <c r="AEY65" s="156"/>
      <c r="AEZ65" s="156"/>
      <c r="AFA65" s="156"/>
      <c r="AFB65" s="156"/>
      <c r="AFC65" s="156"/>
      <c r="AFD65" s="156"/>
      <c r="AFE65" s="156"/>
      <c r="AFF65" s="156"/>
      <c r="AFG65" s="156"/>
      <c r="AFH65" s="156"/>
      <c r="AFI65" s="156"/>
      <c r="AFJ65" s="156"/>
      <c r="AFK65" s="156"/>
      <c r="AFL65" s="156"/>
      <c r="AFM65" s="156"/>
      <c r="AFN65" s="156"/>
      <c r="AFO65" s="156"/>
      <c r="AFP65" s="156"/>
      <c r="AFQ65" s="156"/>
      <c r="AFR65" s="156"/>
      <c r="AFS65" s="156"/>
      <c r="AFT65" s="156"/>
      <c r="AFU65" s="156"/>
      <c r="AFV65" s="156"/>
      <c r="AFW65" s="156"/>
      <c r="AFX65" s="156"/>
      <c r="AFY65" s="156"/>
      <c r="AFZ65" s="156"/>
      <c r="AGA65" s="156"/>
      <c r="AGB65" s="156"/>
      <c r="AGC65" s="156"/>
      <c r="AGD65" s="156"/>
      <c r="AGE65" s="156"/>
      <c r="AGF65" s="156"/>
      <c r="AGG65" s="156"/>
      <c r="AGH65" s="156"/>
      <c r="AGI65" s="156"/>
      <c r="AGJ65" s="156"/>
      <c r="AGK65" s="156"/>
      <c r="AGL65" s="156"/>
      <c r="AGM65" s="156"/>
      <c r="AGN65" s="156"/>
      <c r="AGO65" s="156"/>
      <c r="AGP65" s="156"/>
      <c r="AGQ65" s="156"/>
      <c r="AGR65" s="156"/>
      <c r="AGS65" s="156"/>
      <c r="AGT65" s="156"/>
      <c r="AGU65" s="156"/>
      <c r="AGV65" s="156"/>
      <c r="AGW65" s="156"/>
      <c r="AGX65" s="156"/>
      <c r="AGY65" s="156"/>
      <c r="AGZ65" s="156"/>
      <c r="AHA65" s="156"/>
      <c r="AHB65" s="156"/>
      <c r="AHC65" s="156"/>
      <c r="AHD65" s="156"/>
      <c r="AHE65" s="156"/>
      <c r="AHF65" s="156"/>
      <c r="AHG65" s="156"/>
      <c r="AHH65" s="156"/>
      <c r="AHI65" s="156"/>
      <c r="AHJ65" s="156"/>
      <c r="AHK65" s="156"/>
      <c r="AHL65" s="156"/>
      <c r="AHM65" s="156"/>
      <c r="AHN65" s="156"/>
      <c r="AHO65" s="156"/>
      <c r="AHP65" s="156"/>
      <c r="AHQ65" s="156"/>
      <c r="AHR65" s="156"/>
      <c r="AHS65" s="156"/>
      <c r="AHT65" s="156"/>
      <c r="AHU65" s="156"/>
      <c r="AHV65" s="156"/>
      <c r="AHW65" s="156"/>
      <c r="AHX65" s="156"/>
      <c r="AHY65" s="156"/>
      <c r="AHZ65" s="156"/>
      <c r="AIA65" s="156"/>
      <c r="AIB65" s="156"/>
      <c r="AIC65" s="156"/>
      <c r="AID65" s="156"/>
      <c r="AIE65" s="156"/>
      <c r="AIF65" s="156"/>
      <c r="AIG65" s="156"/>
      <c r="AIH65" s="156"/>
      <c r="AII65" s="156"/>
      <c r="AIJ65" s="156"/>
      <c r="AIK65" s="156"/>
      <c r="AIL65" s="156"/>
      <c r="AIM65" s="156"/>
      <c r="AIN65" s="156"/>
      <c r="AIO65" s="156"/>
      <c r="AIP65" s="156"/>
      <c r="AIQ65" s="156"/>
      <c r="AIR65" s="156"/>
      <c r="AIS65" s="156"/>
      <c r="AIT65" s="156"/>
      <c r="AIU65" s="156"/>
      <c r="AIV65" s="156"/>
      <c r="AIW65" s="156"/>
      <c r="AIX65" s="156"/>
      <c r="AIY65" s="156"/>
      <c r="AIZ65" s="156"/>
      <c r="AJA65" s="156"/>
      <c r="AJB65" s="156"/>
      <c r="AJC65" s="156"/>
      <c r="AJD65" s="156"/>
      <c r="AJE65" s="156"/>
      <c r="AJF65" s="156"/>
      <c r="AJG65" s="156"/>
      <c r="AJH65" s="156"/>
      <c r="AJI65" s="156"/>
      <c r="AJJ65" s="156"/>
      <c r="AJK65" s="156"/>
      <c r="AJL65" s="156"/>
      <c r="AJM65" s="156"/>
      <c r="AJN65" s="156"/>
      <c r="AJO65" s="156"/>
      <c r="AJP65" s="156"/>
      <c r="AJQ65" s="156"/>
      <c r="AJR65" s="156"/>
      <c r="AJS65" s="156"/>
      <c r="AJT65" s="156"/>
      <c r="AJU65" s="156"/>
      <c r="AJV65" s="156"/>
      <c r="AJW65" s="156"/>
      <c r="AJX65" s="156"/>
      <c r="AJY65" s="156"/>
      <c r="AJZ65" s="156"/>
      <c r="AKA65" s="156"/>
      <c r="AKB65" s="156"/>
      <c r="AKC65" s="156"/>
      <c r="AKD65" s="156"/>
      <c r="AKE65" s="156"/>
      <c r="AKF65" s="156"/>
      <c r="AKG65" s="156"/>
      <c r="AKH65" s="156"/>
      <c r="AKI65" s="156"/>
      <c r="AKJ65" s="156"/>
      <c r="AKK65" s="156"/>
      <c r="AKL65" s="156"/>
      <c r="AKM65" s="156"/>
      <c r="AKN65" s="156"/>
      <c r="AKO65" s="156"/>
      <c r="AKP65" s="156"/>
      <c r="AKQ65" s="156"/>
      <c r="AKR65" s="156"/>
      <c r="AKS65" s="156"/>
      <c r="AKT65" s="156"/>
      <c r="AKU65" s="156"/>
      <c r="AKV65" s="156"/>
      <c r="AKW65" s="156"/>
      <c r="AKX65" s="156"/>
      <c r="AKY65" s="156"/>
      <c r="AKZ65" s="156"/>
      <c r="ALA65" s="156"/>
      <c r="ALB65" s="156"/>
      <c r="ALC65" s="156"/>
      <c r="ALD65" s="156"/>
      <c r="ALE65" s="156"/>
      <c r="ALF65" s="156"/>
      <c r="ALG65" s="156"/>
      <c r="ALH65" s="156"/>
      <c r="ALI65" s="156"/>
      <c r="ALJ65" s="156"/>
      <c r="ALK65" s="156"/>
      <c r="ALL65" s="156"/>
      <c r="ALM65" s="156"/>
      <c r="ALN65" s="156"/>
      <c r="ALO65" s="156"/>
      <c r="ALP65" s="156"/>
      <c r="ALQ65" s="156"/>
      <c r="ALR65" s="156"/>
      <c r="ALS65" s="156"/>
      <c r="ALT65" s="156"/>
      <c r="ALU65" s="156"/>
      <c r="ALV65" s="156"/>
      <c r="ALW65" s="156"/>
      <c r="ALX65" s="156"/>
      <c r="ALY65" s="156"/>
      <c r="ALZ65" s="156"/>
      <c r="AMA65" s="156"/>
      <c r="AMB65" s="156"/>
      <c r="AMC65" s="156"/>
      <c r="AMD65" s="156"/>
      <c r="AME65" s="156"/>
      <c r="AMF65" s="156"/>
      <c r="AMG65" s="156"/>
      <c r="AMH65" s="156"/>
      <c r="AMI65" s="156"/>
    </row>
    <row r="66" spans="1:1023">
      <c r="A66" s="287" t="s">
        <v>220</v>
      </c>
      <c r="B66" s="289" t="s">
        <v>221</v>
      </c>
      <c r="C66" s="289" t="s">
        <v>222</v>
      </c>
      <c r="D66" s="285" t="s">
        <v>223</v>
      </c>
      <c r="E66" s="285"/>
      <c r="F66" s="285"/>
      <c r="G66" s="289" t="s">
        <v>224</v>
      </c>
      <c r="H66" s="285" t="s">
        <v>225</v>
      </c>
      <c r="I66" s="285"/>
      <c r="J66" s="285"/>
      <c r="K66" s="285"/>
      <c r="L66" s="285" t="s">
        <v>226</v>
      </c>
      <c r="M66" s="285"/>
      <c r="N66" s="285"/>
      <c r="O66" s="285"/>
    </row>
    <row r="67" spans="1:1023">
      <c r="A67" s="288"/>
      <c r="B67" s="290"/>
      <c r="C67" s="291"/>
      <c r="D67" s="167" t="s">
        <v>227</v>
      </c>
      <c r="E67" s="167" t="s">
        <v>228</v>
      </c>
      <c r="F67" s="167" t="s">
        <v>229</v>
      </c>
      <c r="G67" s="291"/>
      <c r="H67" s="167" t="s">
        <v>230</v>
      </c>
      <c r="I67" s="167" t="s">
        <v>231</v>
      </c>
      <c r="J67" s="167" t="s">
        <v>232</v>
      </c>
      <c r="K67" s="167" t="s">
        <v>233</v>
      </c>
      <c r="L67" s="167" t="s">
        <v>234</v>
      </c>
      <c r="M67" s="167" t="s">
        <v>235</v>
      </c>
      <c r="N67" s="167" t="s">
        <v>236</v>
      </c>
      <c r="O67" s="167" t="s">
        <v>237</v>
      </c>
    </row>
    <row r="68" spans="1:1023">
      <c r="A68" s="168">
        <v>1</v>
      </c>
      <c r="B68" s="168">
        <v>2</v>
      </c>
      <c r="C68" s="168">
        <v>3</v>
      </c>
      <c r="D68" s="168">
        <v>4</v>
      </c>
      <c r="E68" s="168">
        <v>5</v>
      </c>
      <c r="F68" s="168">
        <v>6</v>
      </c>
      <c r="G68" s="168">
        <v>7</v>
      </c>
      <c r="H68" s="168">
        <v>8</v>
      </c>
      <c r="I68" s="168">
        <v>9</v>
      </c>
      <c r="J68" s="168">
        <v>10</v>
      </c>
      <c r="K68" s="168">
        <v>11</v>
      </c>
      <c r="L68" s="168">
        <v>12</v>
      </c>
      <c r="M68" s="168">
        <v>13</v>
      </c>
      <c r="N68" s="168">
        <v>14</v>
      </c>
      <c r="O68" s="168">
        <v>15</v>
      </c>
    </row>
    <row r="69" spans="1:1023">
      <c r="A69" s="286" t="s">
        <v>238</v>
      </c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</row>
    <row r="70" spans="1:1023" ht="15" customHeight="1">
      <c r="A70" s="169" t="s">
        <v>291</v>
      </c>
      <c r="B70" s="173" t="s">
        <v>267</v>
      </c>
      <c r="C70" s="169">
        <v>30</v>
      </c>
      <c r="D70" s="174">
        <v>0.93</v>
      </c>
      <c r="E70" s="174">
        <v>0.06</v>
      </c>
      <c r="F70" s="174">
        <v>1.95</v>
      </c>
      <c r="G70" s="169">
        <v>12</v>
      </c>
      <c r="H70" s="174">
        <v>0.03</v>
      </c>
      <c r="I70" s="169">
        <v>3</v>
      </c>
      <c r="J70" s="169">
        <v>15</v>
      </c>
      <c r="K70" s="174">
        <v>0.06</v>
      </c>
      <c r="L70" s="169">
        <v>6</v>
      </c>
      <c r="M70" s="175">
        <v>18.600000000000001</v>
      </c>
      <c r="N70" s="175">
        <v>6.3</v>
      </c>
      <c r="O70" s="174">
        <v>0.21</v>
      </c>
    </row>
    <row r="71" spans="1:1023" ht="15" customHeight="1">
      <c r="A71" s="169" t="s">
        <v>292</v>
      </c>
      <c r="B71" s="170" t="s">
        <v>577</v>
      </c>
      <c r="C71" s="185">
        <v>120</v>
      </c>
      <c r="D71" s="186">
        <v>18.850000000000001</v>
      </c>
      <c r="E71" s="186">
        <v>9.89</v>
      </c>
      <c r="F71" s="187">
        <v>6.7200000000000006</v>
      </c>
      <c r="G71" s="187">
        <v>196.42000000000002</v>
      </c>
      <c r="H71" s="186">
        <v>0.19</v>
      </c>
      <c r="I71" s="186">
        <v>31.06</v>
      </c>
      <c r="J71" s="186">
        <v>375.12</v>
      </c>
      <c r="K71" s="186">
        <v>2.08</v>
      </c>
      <c r="L71" s="186">
        <v>68.540000000000006</v>
      </c>
      <c r="M71" s="186">
        <v>243.93</v>
      </c>
      <c r="N71" s="186">
        <v>75.22999999999999</v>
      </c>
      <c r="O71" s="186">
        <v>10.32</v>
      </c>
    </row>
    <row r="72" spans="1:1023" ht="15" customHeight="1">
      <c r="A72" s="169" t="s">
        <v>277</v>
      </c>
      <c r="B72" s="173" t="s">
        <v>98</v>
      </c>
      <c r="C72" s="169">
        <v>150</v>
      </c>
      <c r="D72" s="174">
        <v>3.91</v>
      </c>
      <c r="E72" s="174">
        <v>3.12</v>
      </c>
      <c r="F72" s="174">
        <v>22.61</v>
      </c>
      <c r="G72" s="174">
        <v>134.24</v>
      </c>
      <c r="H72" s="174">
        <v>0.14000000000000001</v>
      </c>
      <c r="I72" s="176"/>
      <c r="J72" s="174">
        <v>1.02</v>
      </c>
      <c r="K72" s="174">
        <v>0.34</v>
      </c>
      <c r="L72" s="174">
        <v>11.02</v>
      </c>
      <c r="M72" s="174">
        <v>79.64</v>
      </c>
      <c r="N72" s="174">
        <v>28.33</v>
      </c>
      <c r="O72" s="174">
        <v>0.94</v>
      </c>
    </row>
    <row r="73" spans="1:1023" ht="15" customHeight="1">
      <c r="A73" s="169" t="s">
        <v>284</v>
      </c>
      <c r="B73" s="173" t="s">
        <v>247</v>
      </c>
      <c r="C73" s="169">
        <v>200</v>
      </c>
      <c r="D73" s="175">
        <v>0.3</v>
      </c>
      <c r="E73" s="174">
        <v>0.06</v>
      </c>
      <c r="F73" s="175">
        <v>12.5</v>
      </c>
      <c r="G73" s="174">
        <v>53.93</v>
      </c>
      <c r="H73" s="176"/>
      <c r="I73" s="175">
        <v>30.1</v>
      </c>
      <c r="J73" s="174">
        <v>25.01</v>
      </c>
      <c r="K73" s="174">
        <v>0.11</v>
      </c>
      <c r="L73" s="174">
        <v>7.08</v>
      </c>
      <c r="M73" s="174">
        <v>8.75</v>
      </c>
      <c r="N73" s="174">
        <v>4.91</v>
      </c>
      <c r="O73" s="174">
        <v>0.94</v>
      </c>
    </row>
    <row r="74" spans="1:1023" ht="15" customHeight="1">
      <c r="A74" s="169"/>
      <c r="B74" s="173" t="s">
        <v>24</v>
      </c>
      <c r="C74" s="169">
        <v>50</v>
      </c>
      <c r="D74" s="174">
        <v>4.04</v>
      </c>
      <c r="E74" s="174">
        <v>2.42</v>
      </c>
      <c r="F74" s="174">
        <v>25.75</v>
      </c>
      <c r="G74" s="175">
        <v>143.5</v>
      </c>
      <c r="H74" s="174">
        <v>0.16</v>
      </c>
      <c r="I74" s="176"/>
      <c r="J74" s="174">
        <v>0.12</v>
      </c>
      <c r="K74" s="175">
        <v>0.2</v>
      </c>
      <c r="L74" s="174">
        <v>71.52</v>
      </c>
      <c r="M74" s="174">
        <v>88.05</v>
      </c>
      <c r="N74" s="175">
        <v>35.299999999999997</v>
      </c>
      <c r="O74" s="174">
        <v>1.52</v>
      </c>
    </row>
    <row r="75" spans="1:1023">
      <c r="A75" s="293" t="s">
        <v>240</v>
      </c>
      <c r="B75" s="293"/>
      <c r="C75" s="168">
        <v>550</v>
      </c>
      <c r="D75" s="174">
        <v>28.03</v>
      </c>
      <c r="E75" s="174">
        <v>15.55</v>
      </c>
      <c r="F75" s="174">
        <v>69.53</v>
      </c>
      <c r="G75" s="174">
        <v>540.09</v>
      </c>
      <c r="H75" s="174">
        <v>0.52</v>
      </c>
      <c r="I75" s="174">
        <v>64.16</v>
      </c>
      <c r="J75" s="174">
        <v>416.27</v>
      </c>
      <c r="K75" s="174">
        <v>2.79</v>
      </c>
      <c r="L75" s="174">
        <v>164.16</v>
      </c>
      <c r="M75" s="174">
        <v>438.97</v>
      </c>
      <c r="N75" s="174">
        <v>150.07</v>
      </c>
      <c r="O75" s="174">
        <v>13.93</v>
      </c>
    </row>
    <row r="76" spans="1:1023">
      <c r="A76" s="286" t="s">
        <v>311</v>
      </c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</row>
    <row r="77" spans="1:1023" ht="15" customHeight="1">
      <c r="A77" s="169" t="s">
        <v>278</v>
      </c>
      <c r="B77" s="173" t="s">
        <v>57</v>
      </c>
      <c r="C77" s="169">
        <v>150</v>
      </c>
      <c r="D77" s="175">
        <v>0.6</v>
      </c>
      <c r="E77" s="174">
        <v>0.45</v>
      </c>
      <c r="F77" s="174">
        <v>15.45</v>
      </c>
      <c r="G77" s="175">
        <v>70.5</v>
      </c>
      <c r="H77" s="174">
        <v>0.03</v>
      </c>
      <c r="I77" s="175">
        <v>7.5</v>
      </c>
      <c r="J77" s="169">
        <v>3</v>
      </c>
      <c r="K77" s="175">
        <v>0.6</v>
      </c>
      <c r="L77" s="175">
        <v>28.5</v>
      </c>
      <c r="M77" s="169">
        <v>24</v>
      </c>
      <c r="N77" s="169">
        <v>18</v>
      </c>
      <c r="O77" s="174">
        <v>3.45</v>
      </c>
    </row>
    <row r="78" spans="1:1023" ht="15" customHeight="1">
      <c r="A78" s="169"/>
      <c r="B78" s="173" t="s">
        <v>266</v>
      </c>
      <c r="C78" s="169">
        <v>200</v>
      </c>
      <c r="D78" s="174">
        <v>1.23</v>
      </c>
      <c r="E78" s="174">
        <v>2.02</v>
      </c>
      <c r="F78" s="174">
        <v>10.17</v>
      </c>
      <c r="G78" s="175">
        <v>204.7</v>
      </c>
      <c r="H78" s="174">
        <v>0.04</v>
      </c>
      <c r="I78" s="175">
        <v>4.4000000000000004</v>
      </c>
      <c r="J78" s="174">
        <v>19.89</v>
      </c>
      <c r="K78" s="176"/>
      <c r="L78" s="174">
        <v>39.729999999999997</v>
      </c>
      <c r="M78" s="174">
        <v>28.69</v>
      </c>
      <c r="N78" s="174">
        <v>6.16</v>
      </c>
      <c r="O78" s="174">
        <v>0.53</v>
      </c>
    </row>
    <row r="79" spans="1:1023">
      <c r="A79" s="293" t="s">
        <v>312</v>
      </c>
      <c r="B79" s="293"/>
      <c r="C79" s="168">
        <v>350</v>
      </c>
      <c r="D79" s="174">
        <v>1.83</v>
      </c>
      <c r="E79" s="174">
        <v>2.4700000000000002</v>
      </c>
      <c r="F79" s="174">
        <v>25.62</v>
      </c>
      <c r="G79" s="175">
        <v>275.2</v>
      </c>
      <c r="H79" s="174">
        <v>7.0000000000000007E-2</v>
      </c>
      <c r="I79" s="175">
        <v>11.9</v>
      </c>
      <c r="J79" s="174">
        <v>22.89</v>
      </c>
      <c r="K79" s="175">
        <v>0.6</v>
      </c>
      <c r="L79" s="174">
        <v>68.23</v>
      </c>
      <c r="M79" s="174">
        <v>52.69</v>
      </c>
      <c r="N79" s="174">
        <v>24.16</v>
      </c>
      <c r="O79" s="174">
        <v>3.98</v>
      </c>
    </row>
    <row r="80" spans="1:1023">
      <c r="A80" s="286" t="s">
        <v>33</v>
      </c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</row>
    <row r="81" spans="1:1023" ht="15" customHeight="1">
      <c r="A81" s="169" t="s">
        <v>293</v>
      </c>
      <c r="B81" s="173" t="s">
        <v>207</v>
      </c>
      <c r="C81" s="169">
        <v>80</v>
      </c>
      <c r="D81" s="174">
        <v>1.04</v>
      </c>
      <c r="E81" s="174">
        <v>5.07</v>
      </c>
      <c r="F81" s="174">
        <v>5.52</v>
      </c>
      <c r="G81" s="175">
        <v>72.900000000000006</v>
      </c>
      <c r="H81" s="174">
        <v>0.05</v>
      </c>
      <c r="I81" s="169">
        <v>4</v>
      </c>
      <c r="J81" s="169">
        <v>1600</v>
      </c>
      <c r="K81" s="174">
        <v>0.93</v>
      </c>
      <c r="L81" s="174">
        <v>22.34</v>
      </c>
      <c r="M81" s="174">
        <v>44.25</v>
      </c>
      <c r="N81" s="174">
        <v>30.44</v>
      </c>
      <c r="O81" s="174">
        <v>0.59</v>
      </c>
    </row>
    <row r="82" spans="1:1023" ht="15" customHeight="1">
      <c r="A82" s="169" t="s">
        <v>294</v>
      </c>
      <c r="B82" s="173" t="s">
        <v>268</v>
      </c>
      <c r="C82" s="169">
        <v>200</v>
      </c>
      <c r="D82" s="174">
        <v>3.73</v>
      </c>
      <c r="E82" s="174">
        <v>5.36</v>
      </c>
      <c r="F82" s="174">
        <v>8.9600000000000009</v>
      </c>
      <c r="G82" s="174">
        <v>100.31</v>
      </c>
      <c r="H82" s="174">
        <v>0.05</v>
      </c>
      <c r="I82" s="174">
        <v>18.55</v>
      </c>
      <c r="J82" s="174">
        <v>182.45</v>
      </c>
      <c r="K82" s="174">
        <v>0.83</v>
      </c>
      <c r="L82" s="174">
        <v>29.73</v>
      </c>
      <c r="M82" s="174">
        <v>61.19</v>
      </c>
      <c r="N82" s="174">
        <v>22.38</v>
      </c>
      <c r="O82" s="174">
        <v>1.06</v>
      </c>
    </row>
    <row r="83" spans="1:1023" ht="15" customHeight="1">
      <c r="A83" s="169" t="s">
        <v>283</v>
      </c>
      <c r="B83" s="173" t="s">
        <v>65</v>
      </c>
      <c r="C83" s="169">
        <v>240</v>
      </c>
      <c r="D83" s="174">
        <v>26.83</v>
      </c>
      <c r="E83" s="174">
        <v>10.08</v>
      </c>
      <c r="F83" s="174">
        <v>25.93</v>
      </c>
      <c r="G83" s="174">
        <v>309.54000000000002</v>
      </c>
      <c r="H83" s="174">
        <v>0.23</v>
      </c>
      <c r="I83" s="175">
        <v>45.2</v>
      </c>
      <c r="J83" s="174">
        <v>326.14999999999998</v>
      </c>
      <c r="K83" s="174">
        <v>1.32</v>
      </c>
      <c r="L83" s="175">
        <v>57.3</v>
      </c>
      <c r="M83" s="174">
        <v>318.32</v>
      </c>
      <c r="N83" s="174">
        <v>69.040000000000006</v>
      </c>
      <c r="O83" s="174">
        <v>2.71</v>
      </c>
    </row>
    <row r="84" spans="1:1023" ht="15" customHeight="1">
      <c r="A84" s="169" t="s">
        <v>295</v>
      </c>
      <c r="B84" s="173" t="s">
        <v>248</v>
      </c>
      <c r="C84" s="169">
        <v>180</v>
      </c>
      <c r="D84" s="174">
        <v>0.14000000000000001</v>
      </c>
      <c r="E84" s="174">
        <v>0.04</v>
      </c>
      <c r="F84" s="174">
        <v>11.89</v>
      </c>
      <c r="G84" s="174">
        <v>49.26</v>
      </c>
      <c r="H84" s="174">
        <v>0.01</v>
      </c>
      <c r="I84" s="175">
        <v>2.7</v>
      </c>
      <c r="J84" s="176"/>
      <c r="K84" s="174">
        <v>0.05</v>
      </c>
      <c r="L84" s="174">
        <v>6.96</v>
      </c>
      <c r="M84" s="175">
        <v>5.4</v>
      </c>
      <c r="N84" s="174">
        <v>4.68</v>
      </c>
      <c r="O84" s="174">
        <v>0.12</v>
      </c>
    </row>
    <row r="85" spans="1:1023" ht="15" customHeight="1">
      <c r="A85" s="169"/>
      <c r="B85" s="173" t="s">
        <v>24</v>
      </c>
      <c r="C85" s="169">
        <v>80</v>
      </c>
      <c r="D85" s="174">
        <v>5.42</v>
      </c>
      <c r="E85" s="174">
        <v>3.54</v>
      </c>
      <c r="F85" s="174">
        <v>33.61</v>
      </c>
      <c r="G85" s="174">
        <v>191.26</v>
      </c>
      <c r="H85" s="174">
        <v>0.21</v>
      </c>
      <c r="I85" s="176"/>
      <c r="J85" s="174">
        <v>0.18</v>
      </c>
      <c r="K85" s="174">
        <v>0.28000000000000003</v>
      </c>
      <c r="L85" s="174">
        <v>107.36</v>
      </c>
      <c r="M85" s="174">
        <v>122.32</v>
      </c>
      <c r="N85" s="175">
        <v>50.4</v>
      </c>
      <c r="O85" s="174">
        <v>2.13</v>
      </c>
    </row>
    <row r="86" spans="1:1023">
      <c r="A86" s="293" t="s">
        <v>49</v>
      </c>
      <c r="B86" s="293"/>
      <c r="C86" s="168">
        <v>780</v>
      </c>
      <c r="D86" s="174">
        <v>37.159999999999997</v>
      </c>
      <c r="E86" s="174">
        <v>24.09</v>
      </c>
      <c r="F86" s="174">
        <v>85.91</v>
      </c>
      <c r="G86" s="174">
        <v>723.27</v>
      </c>
      <c r="H86" s="174">
        <v>0.55000000000000004</v>
      </c>
      <c r="I86" s="174">
        <v>70.45</v>
      </c>
      <c r="J86" s="174">
        <v>2108.7800000000002</v>
      </c>
      <c r="K86" s="174">
        <v>3.41</v>
      </c>
      <c r="L86" s="174">
        <v>223.69</v>
      </c>
      <c r="M86" s="174">
        <v>551.48</v>
      </c>
      <c r="N86" s="174">
        <v>176.94</v>
      </c>
      <c r="O86" s="174">
        <v>6.61</v>
      </c>
    </row>
    <row r="87" spans="1:1023">
      <c r="A87" s="286" t="s">
        <v>53</v>
      </c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</row>
    <row r="88" spans="1:1023" ht="15" customHeight="1">
      <c r="A88" s="169" t="s">
        <v>278</v>
      </c>
      <c r="B88" s="173" t="s">
        <v>71</v>
      </c>
      <c r="C88" s="169">
        <v>100</v>
      </c>
      <c r="D88" s="175">
        <v>0.6</v>
      </c>
      <c r="E88" s="175">
        <v>0.6</v>
      </c>
      <c r="F88" s="175">
        <v>15.4</v>
      </c>
      <c r="G88" s="169">
        <v>72</v>
      </c>
      <c r="H88" s="174">
        <v>0.05</v>
      </c>
      <c r="I88" s="169">
        <v>6</v>
      </c>
      <c r="J88" s="169">
        <v>5</v>
      </c>
      <c r="K88" s="175">
        <v>0.4</v>
      </c>
      <c r="L88" s="169">
        <v>30</v>
      </c>
      <c r="M88" s="169">
        <v>22</v>
      </c>
      <c r="N88" s="169">
        <v>17</v>
      </c>
      <c r="O88" s="175">
        <v>0.6</v>
      </c>
    </row>
    <row r="89" spans="1:1023" ht="15" customHeight="1">
      <c r="A89" s="169"/>
      <c r="B89" s="173" t="s">
        <v>266</v>
      </c>
      <c r="C89" s="169">
        <v>200</v>
      </c>
      <c r="D89" s="174">
        <v>1.23</v>
      </c>
      <c r="E89" s="174">
        <v>2.02</v>
      </c>
      <c r="F89" s="174">
        <v>10.17</v>
      </c>
      <c r="G89" s="175">
        <v>204.7</v>
      </c>
      <c r="H89" s="174">
        <v>0.04</v>
      </c>
      <c r="I89" s="175">
        <v>4.4000000000000004</v>
      </c>
      <c r="J89" s="174">
        <v>19.89</v>
      </c>
      <c r="K89" s="176"/>
      <c r="L89" s="174">
        <v>39.729999999999997</v>
      </c>
      <c r="M89" s="174">
        <v>28.69</v>
      </c>
      <c r="N89" s="174">
        <v>6.16</v>
      </c>
      <c r="O89" s="174">
        <v>0.53</v>
      </c>
    </row>
    <row r="90" spans="1:1023">
      <c r="A90" s="293" t="s">
        <v>59</v>
      </c>
      <c r="B90" s="293"/>
      <c r="C90" s="168">
        <v>300</v>
      </c>
      <c r="D90" s="174">
        <v>1.83</v>
      </c>
      <c r="E90" s="174">
        <v>2.62</v>
      </c>
      <c r="F90" s="174">
        <v>25.57</v>
      </c>
      <c r="G90" s="175">
        <v>276.7</v>
      </c>
      <c r="H90" s="174">
        <v>0.09</v>
      </c>
      <c r="I90" s="175">
        <v>10.4</v>
      </c>
      <c r="J90" s="174">
        <v>24.89</v>
      </c>
      <c r="K90" s="175">
        <v>0.4</v>
      </c>
      <c r="L90" s="174">
        <v>69.73</v>
      </c>
      <c r="M90" s="174">
        <v>50.69</v>
      </c>
      <c r="N90" s="174">
        <v>23.16</v>
      </c>
      <c r="O90" s="174">
        <v>1.1299999999999999</v>
      </c>
    </row>
    <row r="91" spans="1:1023">
      <c r="A91" s="293" t="s">
        <v>242</v>
      </c>
      <c r="B91" s="293"/>
      <c r="C91" s="177">
        <v>1980</v>
      </c>
      <c r="D91" s="174">
        <v>68.849999999999994</v>
      </c>
      <c r="E91" s="174">
        <v>44.73</v>
      </c>
      <c r="F91" s="174">
        <v>206.63</v>
      </c>
      <c r="G91" s="174">
        <v>1815.26</v>
      </c>
      <c r="H91" s="174">
        <v>1.23</v>
      </c>
      <c r="I91" s="174">
        <v>156.91</v>
      </c>
      <c r="J91" s="174">
        <v>2572.83</v>
      </c>
      <c r="K91" s="175">
        <v>7.2</v>
      </c>
      <c r="L91" s="174">
        <v>525.80999999999995</v>
      </c>
      <c r="M91" s="174">
        <v>1093.83</v>
      </c>
      <c r="N91" s="174">
        <v>374.33</v>
      </c>
      <c r="O91" s="174">
        <v>25.65</v>
      </c>
    </row>
    <row r="92" spans="1:1023" s="158" customFormat="1">
      <c r="A92" s="159" t="s">
        <v>261</v>
      </c>
      <c r="B92" s="154" t="s">
        <v>264</v>
      </c>
      <c r="C92" s="154"/>
      <c r="D92" s="154"/>
      <c r="E92" s="154"/>
      <c r="F92" s="283"/>
      <c r="G92" s="283"/>
      <c r="H92" s="292"/>
      <c r="I92" s="292"/>
      <c r="J92" s="292"/>
      <c r="K92" s="292"/>
      <c r="L92" s="292"/>
      <c r="M92" s="292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6"/>
      <c r="BN92" s="156"/>
      <c r="BO92" s="156"/>
      <c r="BP92" s="156"/>
      <c r="BQ92" s="156"/>
      <c r="BR92" s="156"/>
      <c r="BS92" s="156"/>
      <c r="BT92" s="156"/>
      <c r="BU92" s="156"/>
      <c r="BV92" s="156"/>
      <c r="BW92" s="156"/>
      <c r="BX92" s="156"/>
      <c r="BY92" s="156"/>
      <c r="BZ92" s="156"/>
      <c r="CA92" s="156"/>
      <c r="CB92" s="156"/>
      <c r="CC92" s="156"/>
      <c r="CD92" s="156"/>
      <c r="CE92" s="156"/>
      <c r="CF92" s="156"/>
      <c r="CG92" s="156"/>
      <c r="CH92" s="156"/>
      <c r="CI92" s="156"/>
      <c r="CJ92" s="156"/>
      <c r="CK92" s="156"/>
      <c r="CL92" s="156"/>
      <c r="CM92" s="156"/>
      <c r="CN92" s="156"/>
      <c r="CO92" s="156"/>
      <c r="CP92" s="156"/>
      <c r="CQ92" s="156"/>
      <c r="CR92" s="156"/>
      <c r="CS92" s="156"/>
      <c r="CT92" s="156"/>
      <c r="CU92" s="156"/>
      <c r="CV92" s="156"/>
      <c r="CW92" s="156"/>
      <c r="CX92" s="156"/>
      <c r="CY92" s="156"/>
      <c r="CZ92" s="156"/>
      <c r="DA92" s="156"/>
      <c r="DB92" s="156"/>
      <c r="DC92" s="156"/>
      <c r="DD92" s="156"/>
      <c r="DE92" s="156"/>
      <c r="DF92" s="156"/>
      <c r="DG92" s="156"/>
      <c r="DH92" s="156"/>
      <c r="DI92" s="156"/>
      <c r="DJ92" s="156"/>
      <c r="DK92" s="156"/>
      <c r="DL92" s="156"/>
      <c r="DM92" s="156"/>
      <c r="DN92" s="156"/>
      <c r="DO92" s="156"/>
      <c r="DP92" s="156"/>
      <c r="DQ92" s="156"/>
      <c r="DR92" s="156"/>
      <c r="DS92" s="156"/>
      <c r="DT92" s="156"/>
      <c r="DU92" s="156"/>
      <c r="DV92" s="156"/>
      <c r="DW92" s="156"/>
      <c r="DX92" s="156"/>
      <c r="DY92" s="156"/>
      <c r="DZ92" s="156"/>
      <c r="EA92" s="156"/>
      <c r="EB92" s="156"/>
      <c r="EC92" s="156"/>
      <c r="ED92" s="156"/>
      <c r="EE92" s="156"/>
      <c r="EF92" s="156"/>
      <c r="EG92" s="156"/>
      <c r="EH92" s="156"/>
      <c r="EI92" s="156"/>
      <c r="EJ92" s="156"/>
      <c r="EK92" s="156"/>
      <c r="EL92" s="156"/>
      <c r="EM92" s="156"/>
      <c r="EN92" s="156"/>
      <c r="EO92" s="156"/>
      <c r="EP92" s="156"/>
      <c r="EQ92" s="156"/>
      <c r="ER92" s="156"/>
      <c r="ES92" s="156"/>
      <c r="ET92" s="156"/>
      <c r="EU92" s="156"/>
      <c r="EV92" s="156"/>
      <c r="EW92" s="156"/>
      <c r="EX92" s="156"/>
      <c r="EY92" s="156"/>
      <c r="EZ92" s="156"/>
      <c r="FA92" s="156"/>
      <c r="FB92" s="156"/>
      <c r="FC92" s="156"/>
      <c r="FD92" s="156"/>
      <c r="FE92" s="156"/>
      <c r="FF92" s="156"/>
      <c r="FG92" s="156"/>
      <c r="FH92" s="156"/>
      <c r="FI92" s="156"/>
      <c r="FJ92" s="156"/>
      <c r="FK92" s="156"/>
      <c r="FL92" s="156"/>
      <c r="FM92" s="156"/>
      <c r="FN92" s="156"/>
      <c r="FO92" s="156"/>
      <c r="FP92" s="156"/>
      <c r="FQ92" s="156"/>
      <c r="FR92" s="156"/>
      <c r="FS92" s="156"/>
      <c r="FT92" s="156"/>
      <c r="FU92" s="156"/>
      <c r="FV92" s="156"/>
      <c r="FW92" s="156"/>
      <c r="FX92" s="156"/>
      <c r="FY92" s="156"/>
      <c r="FZ92" s="156"/>
      <c r="GA92" s="156"/>
      <c r="GB92" s="156"/>
      <c r="GC92" s="156"/>
      <c r="GD92" s="156"/>
      <c r="GE92" s="156"/>
      <c r="GF92" s="156"/>
      <c r="GG92" s="156"/>
      <c r="GH92" s="156"/>
      <c r="GI92" s="156"/>
      <c r="GJ92" s="156"/>
      <c r="GK92" s="156"/>
      <c r="GL92" s="156"/>
      <c r="GM92" s="156"/>
      <c r="GN92" s="156"/>
      <c r="GO92" s="156"/>
      <c r="GP92" s="156"/>
      <c r="GQ92" s="156"/>
      <c r="GR92" s="156"/>
      <c r="GS92" s="156"/>
      <c r="GT92" s="156"/>
      <c r="GU92" s="156"/>
      <c r="GV92" s="156"/>
      <c r="GW92" s="156"/>
      <c r="GX92" s="156"/>
      <c r="GY92" s="156"/>
      <c r="GZ92" s="156"/>
      <c r="HA92" s="156"/>
      <c r="HB92" s="156"/>
      <c r="HC92" s="156"/>
      <c r="HD92" s="156"/>
      <c r="HE92" s="156"/>
      <c r="HF92" s="156"/>
      <c r="HG92" s="156"/>
      <c r="HH92" s="156"/>
      <c r="HI92" s="156"/>
      <c r="HJ92" s="156"/>
      <c r="HK92" s="156"/>
      <c r="HL92" s="156"/>
      <c r="HM92" s="156"/>
      <c r="HN92" s="156"/>
      <c r="HO92" s="156"/>
      <c r="HP92" s="156"/>
      <c r="HQ92" s="156"/>
      <c r="HR92" s="156"/>
      <c r="HS92" s="156"/>
      <c r="HT92" s="156"/>
      <c r="HU92" s="156"/>
      <c r="HV92" s="156"/>
      <c r="HW92" s="156"/>
      <c r="HX92" s="156"/>
      <c r="HY92" s="156"/>
      <c r="HZ92" s="156"/>
      <c r="IA92" s="156"/>
      <c r="IB92" s="156"/>
      <c r="IC92" s="156"/>
      <c r="ID92" s="156"/>
      <c r="IE92" s="156"/>
      <c r="IF92" s="156"/>
      <c r="IG92" s="156"/>
      <c r="IH92" s="156"/>
      <c r="II92" s="156"/>
      <c r="IJ92" s="156"/>
      <c r="IK92" s="156"/>
      <c r="IL92" s="156"/>
      <c r="IM92" s="156"/>
      <c r="IN92" s="156"/>
      <c r="IO92" s="156"/>
      <c r="IP92" s="156"/>
      <c r="IQ92" s="156"/>
      <c r="IR92" s="156"/>
      <c r="IS92" s="156"/>
      <c r="IT92" s="156"/>
      <c r="IU92" s="156"/>
      <c r="IV92" s="156"/>
      <c r="IW92" s="156"/>
      <c r="IX92" s="156"/>
      <c r="IY92" s="156"/>
      <c r="IZ92" s="156"/>
      <c r="JA92" s="156"/>
      <c r="JB92" s="156"/>
      <c r="JC92" s="156"/>
      <c r="JD92" s="156"/>
      <c r="JE92" s="156"/>
      <c r="JF92" s="156"/>
      <c r="JG92" s="156"/>
      <c r="JH92" s="156"/>
      <c r="JI92" s="156"/>
      <c r="JJ92" s="156"/>
      <c r="JK92" s="156"/>
      <c r="JL92" s="156"/>
      <c r="JM92" s="156"/>
      <c r="JN92" s="156"/>
      <c r="JO92" s="156"/>
      <c r="JP92" s="156"/>
      <c r="JQ92" s="156"/>
      <c r="JR92" s="156"/>
      <c r="JS92" s="156"/>
      <c r="JT92" s="156"/>
      <c r="JU92" s="156"/>
      <c r="JV92" s="156"/>
      <c r="JW92" s="156"/>
      <c r="JX92" s="156"/>
      <c r="JY92" s="156"/>
      <c r="JZ92" s="156"/>
      <c r="KA92" s="156"/>
      <c r="KB92" s="156"/>
      <c r="KC92" s="156"/>
      <c r="KD92" s="156"/>
      <c r="KE92" s="156"/>
      <c r="KF92" s="156"/>
      <c r="KG92" s="156"/>
      <c r="KH92" s="156"/>
      <c r="KI92" s="156"/>
      <c r="KJ92" s="156"/>
      <c r="KK92" s="156"/>
      <c r="KL92" s="156"/>
      <c r="KM92" s="156"/>
      <c r="KN92" s="156"/>
      <c r="KO92" s="156"/>
      <c r="KP92" s="156"/>
      <c r="KQ92" s="156"/>
      <c r="KR92" s="156"/>
      <c r="KS92" s="156"/>
      <c r="KT92" s="156"/>
      <c r="KU92" s="156"/>
      <c r="KV92" s="156"/>
      <c r="KW92" s="156"/>
      <c r="KX92" s="156"/>
      <c r="KY92" s="156"/>
      <c r="KZ92" s="156"/>
      <c r="LA92" s="156"/>
      <c r="LB92" s="156"/>
      <c r="LC92" s="156"/>
      <c r="LD92" s="156"/>
      <c r="LE92" s="156"/>
      <c r="LF92" s="156"/>
      <c r="LG92" s="156"/>
      <c r="LH92" s="156"/>
      <c r="LI92" s="156"/>
      <c r="LJ92" s="156"/>
      <c r="LK92" s="156"/>
      <c r="LL92" s="156"/>
      <c r="LM92" s="156"/>
      <c r="LN92" s="156"/>
      <c r="LO92" s="156"/>
      <c r="LP92" s="156"/>
      <c r="LQ92" s="156"/>
      <c r="LR92" s="156"/>
      <c r="LS92" s="156"/>
      <c r="LT92" s="156"/>
      <c r="LU92" s="156"/>
      <c r="LV92" s="156"/>
      <c r="LW92" s="156"/>
      <c r="LX92" s="156"/>
      <c r="LY92" s="156"/>
      <c r="LZ92" s="156"/>
      <c r="MA92" s="156"/>
      <c r="MB92" s="156"/>
      <c r="MC92" s="156"/>
      <c r="MD92" s="156"/>
      <c r="ME92" s="156"/>
      <c r="MF92" s="156"/>
      <c r="MG92" s="156"/>
      <c r="MH92" s="156"/>
      <c r="MI92" s="156"/>
      <c r="MJ92" s="156"/>
      <c r="MK92" s="156"/>
      <c r="ML92" s="156"/>
      <c r="MM92" s="156"/>
      <c r="MN92" s="156"/>
      <c r="MO92" s="156"/>
      <c r="MP92" s="156"/>
      <c r="MQ92" s="156"/>
      <c r="MR92" s="156"/>
      <c r="MS92" s="156"/>
      <c r="MT92" s="156"/>
      <c r="MU92" s="156"/>
      <c r="MV92" s="156"/>
      <c r="MW92" s="156"/>
      <c r="MX92" s="156"/>
      <c r="MY92" s="156"/>
      <c r="MZ92" s="156"/>
      <c r="NA92" s="156"/>
      <c r="NB92" s="156"/>
      <c r="NC92" s="156"/>
      <c r="ND92" s="156"/>
      <c r="NE92" s="156"/>
      <c r="NF92" s="156"/>
      <c r="NG92" s="156"/>
      <c r="NH92" s="156"/>
      <c r="NI92" s="156"/>
      <c r="NJ92" s="156"/>
      <c r="NK92" s="156"/>
      <c r="NL92" s="156"/>
      <c r="NM92" s="156"/>
      <c r="NN92" s="156"/>
      <c r="NO92" s="156"/>
      <c r="NP92" s="156"/>
      <c r="NQ92" s="156"/>
      <c r="NR92" s="156"/>
      <c r="NS92" s="156"/>
      <c r="NT92" s="156"/>
      <c r="NU92" s="156"/>
      <c r="NV92" s="156"/>
      <c r="NW92" s="156"/>
      <c r="NX92" s="156"/>
      <c r="NY92" s="156"/>
      <c r="NZ92" s="156"/>
      <c r="OA92" s="156"/>
      <c r="OB92" s="156"/>
      <c r="OC92" s="156"/>
      <c r="OD92" s="156"/>
      <c r="OE92" s="156"/>
      <c r="OF92" s="156"/>
      <c r="OG92" s="156"/>
      <c r="OH92" s="156"/>
      <c r="OI92" s="156"/>
      <c r="OJ92" s="156"/>
      <c r="OK92" s="156"/>
      <c r="OL92" s="156"/>
      <c r="OM92" s="156"/>
      <c r="ON92" s="156"/>
      <c r="OO92" s="156"/>
      <c r="OP92" s="156"/>
      <c r="OQ92" s="156"/>
      <c r="OR92" s="156"/>
      <c r="OS92" s="156"/>
      <c r="OT92" s="156"/>
      <c r="OU92" s="156"/>
      <c r="OV92" s="156"/>
      <c r="OW92" s="156"/>
      <c r="OX92" s="156"/>
      <c r="OY92" s="156"/>
      <c r="OZ92" s="156"/>
      <c r="PA92" s="156"/>
      <c r="PB92" s="156"/>
      <c r="PC92" s="156"/>
      <c r="PD92" s="156"/>
      <c r="PE92" s="156"/>
      <c r="PF92" s="156"/>
      <c r="PG92" s="156"/>
      <c r="PH92" s="156"/>
      <c r="PI92" s="156"/>
      <c r="PJ92" s="156"/>
      <c r="PK92" s="156"/>
      <c r="PL92" s="156"/>
      <c r="PM92" s="156"/>
      <c r="PN92" s="156"/>
      <c r="PO92" s="156"/>
      <c r="PP92" s="156"/>
      <c r="PQ92" s="156"/>
      <c r="PR92" s="156"/>
      <c r="PS92" s="156"/>
      <c r="PT92" s="156"/>
      <c r="PU92" s="156"/>
      <c r="PV92" s="156"/>
      <c r="PW92" s="156"/>
      <c r="PX92" s="156"/>
      <c r="PY92" s="156"/>
      <c r="PZ92" s="156"/>
      <c r="QA92" s="156"/>
      <c r="QB92" s="156"/>
      <c r="QC92" s="156"/>
      <c r="QD92" s="156"/>
      <c r="QE92" s="156"/>
      <c r="QF92" s="156"/>
      <c r="QG92" s="156"/>
      <c r="QH92" s="156"/>
      <c r="QI92" s="156"/>
      <c r="QJ92" s="156"/>
      <c r="QK92" s="156"/>
      <c r="QL92" s="156"/>
      <c r="QM92" s="156"/>
      <c r="QN92" s="156"/>
      <c r="QO92" s="156"/>
      <c r="QP92" s="156"/>
      <c r="QQ92" s="156"/>
      <c r="QR92" s="156"/>
      <c r="QS92" s="156"/>
      <c r="QT92" s="156"/>
      <c r="QU92" s="156"/>
      <c r="QV92" s="156"/>
      <c r="QW92" s="156"/>
      <c r="QX92" s="156"/>
      <c r="QY92" s="156"/>
      <c r="QZ92" s="156"/>
      <c r="RA92" s="156"/>
      <c r="RB92" s="156"/>
      <c r="RC92" s="156"/>
      <c r="RD92" s="156"/>
      <c r="RE92" s="156"/>
      <c r="RF92" s="156"/>
      <c r="RG92" s="156"/>
      <c r="RH92" s="156"/>
      <c r="RI92" s="156"/>
      <c r="RJ92" s="156"/>
      <c r="RK92" s="156"/>
      <c r="RL92" s="156"/>
      <c r="RM92" s="156"/>
      <c r="RN92" s="156"/>
      <c r="RO92" s="156"/>
      <c r="RP92" s="156"/>
      <c r="RQ92" s="156"/>
      <c r="RR92" s="156"/>
      <c r="RS92" s="156"/>
      <c r="RT92" s="156"/>
      <c r="RU92" s="156"/>
      <c r="RV92" s="156"/>
      <c r="RW92" s="156"/>
      <c r="RX92" s="156"/>
      <c r="RY92" s="156"/>
      <c r="RZ92" s="156"/>
      <c r="SA92" s="156"/>
      <c r="SB92" s="156"/>
      <c r="SC92" s="156"/>
      <c r="SD92" s="156"/>
      <c r="SE92" s="156"/>
      <c r="SF92" s="156"/>
      <c r="SG92" s="156"/>
      <c r="SH92" s="156"/>
      <c r="SI92" s="156"/>
      <c r="SJ92" s="156"/>
      <c r="SK92" s="156"/>
      <c r="SL92" s="156"/>
      <c r="SM92" s="156"/>
      <c r="SN92" s="156"/>
      <c r="SO92" s="156"/>
      <c r="SP92" s="156"/>
      <c r="SQ92" s="156"/>
      <c r="SR92" s="156"/>
      <c r="SS92" s="156"/>
      <c r="ST92" s="156"/>
      <c r="SU92" s="156"/>
      <c r="SV92" s="156"/>
      <c r="SW92" s="156"/>
      <c r="SX92" s="156"/>
      <c r="SY92" s="156"/>
      <c r="SZ92" s="156"/>
      <c r="TA92" s="156"/>
      <c r="TB92" s="156"/>
      <c r="TC92" s="156"/>
      <c r="TD92" s="156"/>
      <c r="TE92" s="156"/>
      <c r="TF92" s="156"/>
      <c r="TG92" s="156"/>
      <c r="TH92" s="156"/>
      <c r="TI92" s="156"/>
      <c r="TJ92" s="156"/>
      <c r="TK92" s="156"/>
      <c r="TL92" s="156"/>
      <c r="TM92" s="156"/>
      <c r="TN92" s="156"/>
      <c r="TO92" s="156"/>
      <c r="TP92" s="156"/>
      <c r="TQ92" s="156"/>
      <c r="TR92" s="156"/>
      <c r="TS92" s="156"/>
      <c r="TT92" s="156"/>
      <c r="TU92" s="156"/>
      <c r="TV92" s="156"/>
      <c r="TW92" s="156"/>
      <c r="TX92" s="156"/>
      <c r="TY92" s="156"/>
      <c r="TZ92" s="156"/>
      <c r="UA92" s="156"/>
      <c r="UB92" s="156"/>
      <c r="UC92" s="156"/>
      <c r="UD92" s="156"/>
      <c r="UE92" s="156"/>
      <c r="UF92" s="156"/>
      <c r="UG92" s="156"/>
      <c r="UH92" s="156"/>
      <c r="UI92" s="156"/>
      <c r="UJ92" s="156"/>
      <c r="UK92" s="156"/>
      <c r="UL92" s="156"/>
      <c r="UM92" s="156"/>
      <c r="UN92" s="156"/>
      <c r="UO92" s="156"/>
      <c r="UP92" s="156"/>
      <c r="UQ92" s="156"/>
      <c r="UR92" s="156"/>
      <c r="US92" s="156"/>
      <c r="UT92" s="156"/>
      <c r="UU92" s="156"/>
      <c r="UV92" s="156"/>
      <c r="UW92" s="156"/>
      <c r="UX92" s="156"/>
      <c r="UY92" s="156"/>
      <c r="UZ92" s="156"/>
      <c r="VA92" s="156"/>
      <c r="VB92" s="156"/>
      <c r="VC92" s="156"/>
      <c r="VD92" s="156"/>
      <c r="VE92" s="156"/>
      <c r="VF92" s="156"/>
      <c r="VG92" s="156"/>
      <c r="VH92" s="156"/>
      <c r="VI92" s="156"/>
      <c r="VJ92" s="156"/>
      <c r="VK92" s="156"/>
      <c r="VL92" s="156"/>
      <c r="VM92" s="156"/>
      <c r="VN92" s="156"/>
      <c r="VO92" s="156"/>
      <c r="VP92" s="156"/>
      <c r="VQ92" s="156"/>
      <c r="VR92" s="156"/>
      <c r="VS92" s="156"/>
      <c r="VT92" s="156"/>
      <c r="VU92" s="156"/>
      <c r="VV92" s="156"/>
      <c r="VW92" s="156"/>
      <c r="VX92" s="156"/>
      <c r="VY92" s="156"/>
      <c r="VZ92" s="156"/>
      <c r="WA92" s="156"/>
      <c r="WB92" s="156"/>
      <c r="WC92" s="156"/>
      <c r="WD92" s="156"/>
      <c r="WE92" s="156"/>
      <c r="WF92" s="156"/>
      <c r="WG92" s="156"/>
      <c r="WH92" s="156"/>
      <c r="WI92" s="156"/>
      <c r="WJ92" s="156"/>
      <c r="WK92" s="156"/>
      <c r="WL92" s="156"/>
      <c r="WM92" s="156"/>
      <c r="WN92" s="156"/>
      <c r="WO92" s="156"/>
      <c r="WP92" s="156"/>
      <c r="WQ92" s="156"/>
      <c r="WR92" s="156"/>
      <c r="WS92" s="156"/>
      <c r="WT92" s="156"/>
      <c r="WU92" s="156"/>
      <c r="WV92" s="156"/>
      <c r="WW92" s="156"/>
      <c r="WX92" s="156"/>
      <c r="WY92" s="156"/>
      <c r="WZ92" s="156"/>
      <c r="XA92" s="156"/>
      <c r="XB92" s="156"/>
      <c r="XC92" s="156"/>
      <c r="XD92" s="156"/>
      <c r="XE92" s="156"/>
      <c r="XF92" s="156"/>
      <c r="XG92" s="156"/>
      <c r="XH92" s="156"/>
      <c r="XI92" s="156"/>
      <c r="XJ92" s="156"/>
      <c r="XK92" s="156"/>
      <c r="XL92" s="156"/>
      <c r="XM92" s="156"/>
      <c r="XN92" s="156"/>
      <c r="XO92" s="156"/>
      <c r="XP92" s="156"/>
      <c r="XQ92" s="156"/>
      <c r="XR92" s="156"/>
      <c r="XS92" s="156"/>
      <c r="XT92" s="156"/>
      <c r="XU92" s="156"/>
      <c r="XV92" s="156"/>
      <c r="XW92" s="156"/>
      <c r="XX92" s="156"/>
      <c r="XY92" s="156"/>
      <c r="XZ92" s="156"/>
      <c r="YA92" s="156"/>
      <c r="YB92" s="156"/>
      <c r="YC92" s="156"/>
      <c r="YD92" s="156"/>
      <c r="YE92" s="156"/>
      <c r="YF92" s="156"/>
      <c r="YG92" s="156"/>
      <c r="YH92" s="156"/>
      <c r="YI92" s="156"/>
      <c r="YJ92" s="156"/>
      <c r="YK92" s="156"/>
      <c r="YL92" s="156"/>
      <c r="YM92" s="156"/>
      <c r="YN92" s="156"/>
      <c r="YO92" s="156"/>
      <c r="YP92" s="156"/>
      <c r="YQ92" s="156"/>
      <c r="YR92" s="156"/>
      <c r="YS92" s="156"/>
      <c r="YT92" s="156"/>
      <c r="YU92" s="156"/>
      <c r="YV92" s="156"/>
      <c r="YW92" s="156"/>
      <c r="YX92" s="156"/>
      <c r="YY92" s="156"/>
      <c r="YZ92" s="156"/>
      <c r="ZA92" s="156"/>
      <c r="ZB92" s="156"/>
      <c r="ZC92" s="156"/>
      <c r="ZD92" s="156"/>
      <c r="ZE92" s="156"/>
      <c r="ZF92" s="156"/>
      <c r="ZG92" s="156"/>
      <c r="ZH92" s="156"/>
      <c r="ZI92" s="156"/>
      <c r="ZJ92" s="156"/>
      <c r="ZK92" s="156"/>
      <c r="ZL92" s="156"/>
      <c r="ZM92" s="156"/>
      <c r="ZN92" s="156"/>
      <c r="ZO92" s="156"/>
      <c r="ZP92" s="156"/>
      <c r="ZQ92" s="156"/>
      <c r="ZR92" s="156"/>
      <c r="ZS92" s="156"/>
      <c r="ZT92" s="156"/>
      <c r="ZU92" s="156"/>
      <c r="ZV92" s="156"/>
      <c r="ZW92" s="156"/>
      <c r="ZX92" s="156"/>
      <c r="ZY92" s="156"/>
      <c r="ZZ92" s="156"/>
      <c r="AAA92" s="156"/>
      <c r="AAB92" s="156"/>
      <c r="AAC92" s="156"/>
      <c r="AAD92" s="156"/>
      <c r="AAE92" s="156"/>
      <c r="AAF92" s="156"/>
      <c r="AAG92" s="156"/>
      <c r="AAH92" s="156"/>
      <c r="AAI92" s="156"/>
      <c r="AAJ92" s="156"/>
      <c r="AAK92" s="156"/>
      <c r="AAL92" s="156"/>
      <c r="AAM92" s="156"/>
      <c r="AAN92" s="156"/>
      <c r="AAO92" s="156"/>
      <c r="AAP92" s="156"/>
      <c r="AAQ92" s="156"/>
      <c r="AAR92" s="156"/>
      <c r="AAS92" s="156"/>
      <c r="AAT92" s="156"/>
      <c r="AAU92" s="156"/>
      <c r="AAV92" s="156"/>
      <c r="AAW92" s="156"/>
      <c r="AAX92" s="156"/>
      <c r="AAY92" s="156"/>
      <c r="AAZ92" s="156"/>
      <c r="ABA92" s="156"/>
      <c r="ABB92" s="156"/>
      <c r="ABC92" s="156"/>
      <c r="ABD92" s="156"/>
      <c r="ABE92" s="156"/>
      <c r="ABF92" s="156"/>
      <c r="ABG92" s="156"/>
      <c r="ABH92" s="156"/>
      <c r="ABI92" s="156"/>
      <c r="ABJ92" s="156"/>
      <c r="ABK92" s="156"/>
      <c r="ABL92" s="156"/>
      <c r="ABM92" s="156"/>
      <c r="ABN92" s="156"/>
      <c r="ABO92" s="156"/>
      <c r="ABP92" s="156"/>
      <c r="ABQ92" s="156"/>
      <c r="ABR92" s="156"/>
      <c r="ABS92" s="156"/>
      <c r="ABT92" s="156"/>
      <c r="ABU92" s="156"/>
      <c r="ABV92" s="156"/>
      <c r="ABW92" s="156"/>
      <c r="ABX92" s="156"/>
      <c r="ABY92" s="156"/>
      <c r="ABZ92" s="156"/>
      <c r="ACA92" s="156"/>
      <c r="ACB92" s="156"/>
      <c r="ACC92" s="156"/>
      <c r="ACD92" s="156"/>
      <c r="ACE92" s="156"/>
      <c r="ACF92" s="156"/>
      <c r="ACG92" s="156"/>
      <c r="ACH92" s="156"/>
      <c r="ACI92" s="156"/>
      <c r="ACJ92" s="156"/>
      <c r="ACK92" s="156"/>
      <c r="ACL92" s="156"/>
      <c r="ACM92" s="156"/>
      <c r="ACN92" s="156"/>
      <c r="ACO92" s="156"/>
      <c r="ACP92" s="156"/>
      <c r="ACQ92" s="156"/>
      <c r="ACR92" s="156"/>
      <c r="ACS92" s="156"/>
      <c r="ACT92" s="156"/>
      <c r="ACU92" s="156"/>
      <c r="ACV92" s="156"/>
      <c r="ACW92" s="156"/>
      <c r="ACX92" s="156"/>
      <c r="ACY92" s="156"/>
      <c r="ACZ92" s="156"/>
      <c r="ADA92" s="156"/>
      <c r="ADB92" s="156"/>
      <c r="ADC92" s="156"/>
      <c r="ADD92" s="156"/>
      <c r="ADE92" s="156"/>
      <c r="ADF92" s="156"/>
      <c r="ADG92" s="156"/>
      <c r="ADH92" s="156"/>
      <c r="ADI92" s="156"/>
      <c r="ADJ92" s="156"/>
      <c r="ADK92" s="156"/>
      <c r="ADL92" s="156"/>
      <c r="ADM92" s="156"/>
      <c r="ADN92" s="156"/>
      <c r="ADO92" s="156"/>
      <c r="ADP92" s="156"/>
      <c r="ADQ92" s="156"/>
      <c r="ADR92" s="156"/>
      <c r="ADS92" s="156"/>
      <c r="ADT92" s="156"/>
      <c r="ADU92" s="156"/>
      <c r="ADV92" s="156"/>
      <c r="ADW92" s="156"/>
      <c r="ADX92" s="156"/>
      <c r="ADY92" s="156"/>
      <c r="ADZ92" s="156"/>
      <c r="AEA92" s="156"/>
      <c r="AEB92" s="156"/>
      <c r="AEC92" s="156"/>
      <c r="AED92" s="156"/>
      <c r="AEE92" s="156"/>
      <c r="AEF92" s="156"/>
      <c r="AEG92" s="156"/>
      <c r="AEH92" s="156"/>
      <c r="AEI92" s="156"/>
      <c r="AEJ92" s="156"/>
      <c r="AEK92" s="156"/>
      <c r="AEL92" s="156"/>
      <c r="AEM92" s="156"/>
      <c r="AEN92" s="156"/>
      <c r="AEO92" s="156"/>
      <c r="AEP92" s="156"/>
      <c r="AEQ92" s="156"/>
      <c r="AER92" s="156"/>
      <c r="AES92" s="156"/>
      <c r="AET92" s="156"/>
      <c r="AEU92" s="156"/>
      <c r="AEV92" s="156"/>
      <c r="AEW92" s="156"/>
      <c r="AEX92" s="156"/>
      <c r="AEY92" s="156"/>
      <c r="AEZ92" s="156"/>
      <c r="AFA92" s="156"/>
      <c r="AFB92" s="156"/>
      <c r="AFC92" s="156"/>
      <c r="AFD92" s="156"/>
      <c r="AFE92" s="156"/>
      <c r="AFF92" s="156"/>
      <c r="AFG92" s="156"/>
      <c r="AFH92" s="156"/>
      <c r="AFI92" s="156"/>
      <c r="AFJ92" s="156"/>
      <c r="AFK92" s="156"/>
      <c r="AFL92" s="156"/>
      <c r="AFM92" s="156"/>
      <c r="AFN92" s="156"/>
      <c r="AFO92" s="156"/>
      <c r="AFP92" s="156"/>
      <c r="AFQ92" s="156"/>
      <c r="AFR92" s="156"/>
      <c r="AFS92" s="156"/>
      <c r="AFT92" s="156"/>
      <c r="AFU92" s="156"/>
      <c r="AFV92" s="156"/>
      <c r="AFW92" s="156"/>
      <c r="AFX92" s="156"/>
      <c r="AFY92" s="156"/>
      <c r="AFZ92" s="156"/>
      <c r="AGA92" s="156"/>
      <c r="AGB92" s="156"/>
      <c r="AGC92" s="156"/>
      <c r="AGD92" s="156"/>
      <c r="AGE92" s="156"/>
      <c r="AGF92" s="156"/>
      <c r="AGG92" s="156"/>
      <c r="AGH92" s="156"/>
      <c r="AGI92" s="156"/>
      <c r="AGJ92" s="156"/>
      <c r="AGK92" s="156"/>
      <c r="AGL92" s="156"/>
      <c r="AGM92" s="156"/>
      <c r="AGN92" s="156"/>
      <c r="AGO92" s="156"/>
      <c r="AGP92" s="156"/>
      <c r="AGQ92" s="156"/>
      <c r="AGR92" s="156"/>
      <c r="AGS92" s="156"/>
      <c r="AGT92" s="156"/>
      <c r="AGU92" s="156"/>
      <c r="AGV92" s="156"/>
      <c r="AGW92" s="156"/>
      <c r="AGX92" s="156"/>
      <c r="AGY92" s="156"/>
      <c r="AGZ92" s="156"/>
      <c r="AHA92" s="156"/>
      <c r="AHB92" s="156"/>
      <c r="AHC92" s="156"/>
      <c r="AHD92" s="156"/>
      <c r="AHE92" s="156"/>
      <c r="AHF92" s="156"/>
      <c r="AHG92" s="156"/>
      <c r="AHH92" s="156"/>
      <c r="AHI92" s="156"/>
      <c r="AHJ92" s="156"/>
      <c r="AHK92" s="156"/>
      <c r="AHL92" s="156"/>
      <c r="AHM92" s="156"/>
      <c r="AHN92" s="156"/>
      <c r="AHO92" s="156"/>
      <c r="AHP92" s="156"/>
      <c r="AHQ92" s="156"/>
      <c r="AHR92" s="156"/>
      <c r="AHS92" s="156"/>
      <c r="AHT92" s="156"/>
      <c r="AHU92" s="156"/>
      <c r="AHV92" s="156"/>
      <c r="AHW92" s="156"/>
      <c r="AHX92" s="156"/>
      <c r="AHY92" s="156"/>
      <c r="AHZ92" s="156"/>
      <c r="AIA92" s="156"/>
      <c r="AIB92" s="156"/>
      <c r="AIC92" s="156"/>
      <c r="AID92" s="156"/>
      <c r="AIE92" s="156"/>
      <c r="AIF92" s="156"/>
      <c r="AIG92" s="156"/>
      <c r="AIH92" s="156"/>
      <c r="AII92" s="156"/>
      <c r="AIJ92" s="156"/>
      <c r="AIK92" s="156"/>
      <c r="AIL92" s="156"/>
      <c r="AIM92" s="156"/>
      <c r="AIN92" s="156"/>
      <c r="AIO92" s="156"/>
      <c r="AIP92" s="156"/>
      <c r="AIQ92" s="156"/>
      <c r="AIR92" s="156"/>
      <c r="AIS92" s="156"/>
      <c r="AIT92" s="156"/>
      <c r="AIU92" s="156"/>
      <c r="AIV92" s="156"/>
      <c r="AIW92" s="156"/>
      <c r="AIX92" s="156"/>
      <c r="AIY92" s="156"/>
      <c r="AIZ92" s="156"/>
      <c r="AJA92" s="156"/>
      <c r="AJB92" s="156"/>
      <c r="AJC92" s="156"/>
      <c r="AJD92" s="156"/>
      <c r="AJE92" s="156"/>
      <c r="AJF92" s="156"/>
      <c r="AJG92" s="156"/>
      <c r="AJH92" s="156"/>
      <c r="AJI92" s="156"/>
      <c r="AJJ92" s="156"/>
      <c r="AJK92" s="156"/>
      <c r="AJL92" s="156"/>
      <c r="AJM92" s="156"/>
      <c r="AJN92" s="156"/>
      <c r="AJO92" s="156"/>
      <c r="AJP92" s="156"/>
      <c r="AJQ92" s="156"/>
      <c r="AJR92" s="156"/>
      <c r="AJS92" s="156"/>
      <c r="AJT92" s="156"/>
      <c r="AJU92" s="156"/>
      <c r="AJV92" s="156"/>
      <c r="AJW92" s="156"/>
      <c r="AJX92" s="156"/>
      <c r="AJY92" s="156"/>
      <c r="AJZ92" s="156"/>
      <c r="AKA92" s="156"/>
      <c r="AKB92" s="156"/>
      <c r="AKC92" s="156"/>
      <c r="AKD92" s="156"/>
      <c r="AKE92" s="156"/>
      <c r="AKF92" s="156"/>
      <c r="AKG92" s="156"/>
      <c r="AKH92" s="156"/>
      <c r="AKI92" s="156"/>
      <c r="AKJ92" s="156"/>
      <c r="AKK92" s="156"/>
      <c r="AKL92" s="156"/>
      <c r="AKM92" s="156"/>
      <c r="AKN92" s="156"/>
      <c r="AKO92" s="156"/>
      <c r="AKP92" s="156"/>
      <c r="AKQ92" s="156"/>
      <c r="AKR92" s="156"/>
      <c r="AKS92" s="156"/>
      <c r="AKT92" s="156"/>
      <c r="AKU92" s="156"/>
      <c r="AKV92" s="156"/>
      <c r="AKW92" s="156"/>
      <c r="AKX92" s="156"/>
      <c r="AKY92" s="156"/>
      <c r="AKZ92" s="156"/>
      <c r="ALA92" s="156"/>
      <c r="ALB92" s="156"/>
      <c r="ALC92" s="156"/>
      <c r="ALD92" s="156"/>
      <c r="ALE92" s="156"/>
      <c r="ALF92" s="156"/>
      <c r="ALG92" s="156"/>
      <c r="ALH92" s="156"/>
      <c r="ALI92" s="156"/>
      <c r="ALJ92" s="156"/>
      <c r="ALK92" s="156"/>
      <c r="ALL92" s="156"/>
      <c r="ALM92" s="156"/>
      <c r="ALN92" s="156"/>
      <c r="ALO92" s="156"/>
      <c r="ALP92" s="156"/>
      <c r="ALQ92" s="156"/>
      <c r="ALR92" s="156"/>
      <c r="ALS92" s="156"/>
      <c r="ALT92" s="156"/>
      <c r="ALU92" s="156"/>
      <c r="ALV92" s="156"/>
      <c r="ALW92" s="156"/>
      <c r="ALX92" s="156"/>
      <c r="ALY92" s="156"/>
      <c r="ALZ92" s="156"/>
      <c r="AMA92" s="156"/>
      <c r="AMB92" s="156"/>
      <c r="AMC92" s="156"/>
      <c r="AMD92" s="156"/>
      <c r="AME92" s="156"/>
      <c r="AMF92" s="156"/>
      <c r="AMG92" s="156"/>
      <c r="AMH92" s="156"/>
      <c r="AMI92" s="156"/>
    </row>
    <row r="93" spans="1:1023" s="158" customFormat="1">
      <c r="A93" s="159" t="s">
        <v>262</v>
      </c>
      <c r="B93" s="154" t="s">
        <v>265</v>
      </c>
      <c r="C93" s="154"/>
      <c r="D93" s="154"/>
      <c r="E93" s="154"/>
      <c r="F93" s="283"/>
      <c r="G93" s="283"/>
      <c r="H93" s="284"/>
      <c r="I93" s="284"/>
      <c r="J93" s="284"/>
      <c r="K93" s="284"/>
      <c r="L93" s="284"/>
      <c r="M93" s="284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6"/>
      <c r="BN93" s="156"/>
      <c r="BO93" s="156"/>
      <c r="BP93" s="156"/>
      <c r="BQ93" s="156"/>
      <c r="BR93" s="156"/>
      <c r="BS93" s="156"/>
      <c r="BT93" s="156"/>
      <c r="BU93" s="156"/>
      <c r="BV93" s="156"/>
      <c r="BW93" s="156"/>
      <c r="BX93" s="156"/>
      <c r="BY93" s="156"/>
      <c r="BZ93" s="156"/>
      <c r="CA93" s="156"/>
      <c r="CB93" s="156"/>
      <c r="CC93" s="156"/>
      <c r="CD93" s="156"/>
      <c r="CE93" s="156"/>
      <c r="CF93" s="156"/>
      <c r="CG93" s="156"/>
      <c r="CH93" s="156"/>
      <c r="CI93" s="156"/>
      <c r="CJ93" s="156"/>
      <c r="CK93" s="156"/>
      <c r="CL93" s="156"/>
      <c r="CM93" s="156"/>
      <c r="CN93" s="156"/>
      <c r="CO93" s="156"/>
      <c r="CP93" s="156"/>
      <c r="CQ93" s="156"/>
      <c r="CR93" s="156"/>
      <c r="CS93" s="156"/>
      <c r="CT93" s="156"/>
      <c r="CU93" s="156"/>
      <c r="CV93" s="156"/>
      <c r="CW93" s="156"/>
      <c r="CX93" s="156"/>
      <c r="CY93" s="156"/>
      <c r="CZ93" s="156"/>
      <c r="DA93" s="156"/>
      <c r="DB93" s="156"/>
      <c r="DC93" s="156"/>
      <c r="DD93" s="156"/>
      <c r="DE93" s="156"/>
      <c r="DF93" s="156"/>
      <c r="DG93" s="156"/>
      <c r="DH93" s="156"/>
      <c r="DI93" s="156"/>
      <c r="DJ93" s="156"/>
      <c r="DK93" s="156"/>
      <c r="DL93" s="156"/>
      <c r="DM93" s="156"/>
      <c r="DN93" s="156"/>
      <c r="DO93" s="156"/>
      <c r="DP93" s="156"/>
      <c r="DQ93" s="156"/>
      <c r="DR93" s="156"/>
      <c r="DS93" s="156"/>
      <c r="DT93" s="156"/>
      <c r="DU93" s="156"/>
      <c r="DV93" s="156"/>
      <c r="DW93" s="156"/>
      <c r="DX93" s="156"/>
      <c r="DY93" s="156"/>
      <c r="DZ93" s="156"/>
      <c r="EA93" s="156"/>
      <c r="EB93" s="156"/>
      <c r="EC93" s="156"/>
      <c r="ED93" s="156"/>
      <c r="EE93" s="156"/>
      <c r="EF93" s="156"/>
      <c r="EG93" s="156"/>
      <c r="EH93" s="156"/>
      <c r="EI93" s="156"/>
      <c r="EJ93" s="156"/>
      <c r="EK93" s="156"/>
      <c r="EL93" s="156"/>
      <c r="EM93" s="156"/>
      <c r="EN93" s="156"/>
      <c r="EO93" s="156"/>
      <c r="EP93" s="156"/>
      <c r="EQ93" s="156"/>
      <c r="ER93" s="156"/>
      <c r="ES93" s="156"/>
      <c r="ET93" s="156"/>
      <c r="EU93" s="156"/>
      <c r="EV93" s="156"/>
      <c r="EW93" s="156"/>
      <c r="EX93" s="156"/>
      <c r="EY93" s="156"/>
      <c r="EZ93" s="156"/>
      <c r="FA93" s="156"/>
      <c r="FB93" s="156"/>
      <c r="FC93" s="156"/>
      <c r="FD93" s="156"/>
      <c r="FE93" s="156"/>
      <c r="FF93" s="156"/>
      <c r="FG93" s="156"/>
      <c r="FH93" s="156"/>
      <c r="FI93" s="156"/>
      <c r="FJ93" s="156"/>
      <c r="FK93" s="156"/>
      <c r="FL93" s="156"/>
      <c r="FM93" s="156"/>
      <c r="FN93" s="156"/>
      <c r="FO93" s="156"/>
      <c r="FP93" s="156"/>
      <c r="FQ93" s="156"/>
      <c r="FR93" s="156"/>
      <c r="FS93" s="156"/>
      <c r="FT93" s="156"/>
      <c r="FU93" s="156"/>
      <c r="FV93" s="156"/>
      <c r="FW93" s="156"/>
      <c r="FX93" s="156"/>
      <c r="FY93" s="156"/>
      <c r="FZ93" s="156"/>
      <c r="GA93" s="156"/>
      <c r="GB93" s="156"/>
      <c r="GC93" s="156"/>
      <c r="GD93" s="156"/>
      <c r="GE93" s="156"/>
      <c r="GF93" s="156"/>
      <c r="GG93" s="156"/>
      <c r="GH93" s="156"/>
      <c r="GI93" s="156"/>
      <c r="GJ93" s="156"/>
      <c r="GK93" s="156"/>
      <c r="GL93" s="156"/>
      <c r="GM93" s="156"/>
      <c r="GN93" s="156"/>
      <c r="GO93" s="156"/>
      <c r="GP93" s="156"/>
      <c r="GQ93" s="156"/>
      <c r="GR93" s="156"/>
      <c r="GS93" s="156"/>
      <c r="GT93" s="156"/>
      <c r="GU93" s="156"/>
      <c r="GV93" s="156"/>
      <c r="GW93" s="156"/>
      <c r="GX93" s="156"/>
      <c r="GY93" s="156"/>
      <c r="GZ93" s="156"/>
      <c r="HA93" s="156"/>
      <c r="HB93" s="156"/>
      <c r="HC93" s="156"/>
      <c r="HD93" s="156"/>
      <c r="HE93" s="156"/>
      <c r="HF93" s="156"/>
      <c r="HG93" s="156"/>
      <c r="HH93" s="156"/>
      <c r="HI93" s="156"/>
      <c r="HJ93" s="156"/>
      <c r="HK93" s="156"/>
      <c r="HL93" s="156"/>
      <c r="HM93" s="156"/>
      <c r="HN93" s="156"/>
      <c r="HO93" s="156"/>
      <c r="HP93" s="156"/>
      <c r="HQ93" s="156"/>
      <c r="HR93" s="156"/>
      <c r="HS93" s="156"/>
      <c r="HT93" s="156"/>
      <c r="HU93" s="156"/>
      <c r="HV93" s="156"/>
      <c r="HW93" s="156"/>
      <c r="HX93" s="156"/>
      <c r="HY93" s="156"/>
      <c r="HZ93" s="156"/>
      <c r="IA93" s="156"/>
      <c r="IB93" s="156"/>
      <c r="IC93" s="156"/>
      <c r="ID93" s="156"/>
      <c r="IE93" s="156"/>
      <c r="IF93" s="156"/>
      <c r="IG93" s="156"/>
      <c r="IH93" s="156"/>
      <c r="II93" s="156"/>
      <c r="IJ93" s="156"/>
      <c r="IK93" s="156"/>
      <c r="IL93" s="156"/>
      <c r="IM93" s="156"/>
      <c r="IN93" s="156"/>
      <c r="IO93" s="156"/>
      <c r="IP93" s="156"/>
      <c r="IQ93" s="156"/>
      <c r="IR93" s="156"/>
      <c r="IS93" s="156"/>
      <c r="IT93" s="156"/>
      <c r="IU93" s="156"/>
      <c r="IV93" s="156"/>
      <c r="IW93" s="156"/>
      <c r="IX93" s="156"/>
      <c r="IY93" s="156"/>
      <c r="IZ93" s="156"/>
      <c r="JA93" s="156"/>
      <c r="JB93" s="156"/>
      <c r="JC93" s="156"/>
      <c r="JD93" s="156"/>
      <c r="JE93" s="156"/>
      <c r="JF93" s="156"/>
      <c r="JG93" s="156"/>
      <c r="JH93" s="156"/>
      <c r="JI93" s="156"/>
      <c r="JJ93" s="156"/>
      <c r="JK93" s="156"/>
      <c r="JL93" s="156"/>
      <c r="JM93" s="156"/>
      <c r="JN93" s="156"/>
      <c r="JO93" s="156"/>
      <c r="JP93" s="156"/>
      <c r="JQ93" s="156"/>
      <c r="JR93" s="156"/>
      <c r="JS93" s="156"/>
      <c r="JT93" s="156"/>
      <c r="JU93" s="156"/>
      <c r="JV93" s="156"/>
      <c r="JW93" s="156"/>
      <c r="JX93" s="156"/>
      <c r="JY93" s="156"/>
      <c r="JZ93" s="156"/>
      <c r="KA93" s="156"/>
      <c r="KB93" s="156"/>
      <c r="KC93" s="156"/>
      <c r="KD93" s="156"/>
      <c r="KE93" s="156"/>
      <c r="KF93" s="156"/>
      <c r="KG93" s="156"/>
      <c r="KH93" s="156"/>
      <c r="KI93" s="156"/>
      <c r="KJ93" s="156"/>
      <c r="KK93" s="156"/>
      <c r="KL93" s="156"/>
      <c r="KM93" s="156"/>
      <c r="KN93" s="156"/>
      <c r="KO93" s="156"/>
      <c r="KP93" s="156"/>
      <c r="KQ93" s="156"/>
      <c r="KR93" s="156"/>
      <c r="KS93" s="156"/>
      <c r="KT93" s="156"/>
      <c r="KU93" s="156"/>
      <c r="KV93" s="156"/>
      <c r="KW93" s="156"/>
      <c r="KX93" s="156"/>
      <c r="KY93" s="156"/>
      <c r="KZ93" s="156"/>
      <c r="LA93" s="156"/>
      <c r="LB93" s="156"/>
      <c r="LC93" s="156"/>
      <c r="LD93" s="156"/>
      <c r="LE93" s="156"/>
      <c r="LF93" s="156"/>
      <c r="LG93" s="156"/>
      <c r="LH93" s="156"/>
      <c r="LI93" s="156"/>
      <c r="LJ93" s="156"/>
      <c r="LK93" s="156"/>
      <c r="LL93" s="156"/>
      <c r="LM93" s="156"/>
      <c r="LN93" s="156"/>
      <c r="LO93" s="156"/>
      <c r="LP93" s="156"/>
      <c r="LQ93" s="156"/>
      <c r="LR93" s="156"/>
      <c r="LS93" s="156"/>
      <c r="LT93" s="156"/>
      <c r="LU93" s="156"/>
      <c r="LV93" s="156"/>
      <c r="LW93" s="156"/>
      <c r="LX93" s="156"/>
      <c r="LY93" s="156"/>
      <c r="LZ93" s="156"/>
      <c r="MA93" s="156"/>
      <c r="MB93" s="156"/>
      <c r="MC93" s="156"/>
      <c r="MD93" s="156"/>
      <c r="ME93" s="156"/>
      <c r="MF93" s="156"/>
      <c r="MG93" s="156"/>
      <c r="MH93" s="156"/>
      <c r="MI93" s="156"/>
      <c r="MJ93" s="156"/>
      <c r="MK93" s="156"/>
      <c r="ML93" s="156"/>
      <c r="MM93" s="156"/>
      <c r="MN93" s="156"/>
      <c r="MO93" s="156"/>
      <c r="MP93" s="156"/>
      <c r="MQ93" s="156"/>
      <c r="MR93" s="156"/>
      <c r="MS93" s="156"/>
      <c r="MT93" s="156"/>
      <c r="MU93" s="156"/>
      <c r="MV93" s="156"/>
      <c r="MW93" s="156"/>
      <c r="MX93" s="156"/>
      <c r="MY93" s="156"/>
      <c r="MZ93" s="156"/>
      <c r="NA93" s="156"/>
      <c r="NB93" s="156"/>
      <c r="NC93" s="156"/>
      <c r="ND93" s="156"/>
      <c r="NE93" s="156"/>
      <c r="NF93" s="156"/>
      <c r="NG93" s="156"/>
      <c r="NH93" s="156"/>
      <c r="NI93" s="156"/>
      <c r="NJ93" s="156"/>
      <c r="NK93" s="156"/>
      <c r="NL93" s="156"/>
      <c r="NM93" s="156"/>
      <c r="NN93" s="156"/>
      <c r="NO93" s="156"/>
      <c r="NP93" s="156"/>
      <c r="NQ93" s="156"/>
      <c r="NR93" s="156"/>
      <c r="NS93" s="156"/>
      <c r="NT93" s="156"/>
      <c r="NU93" s="156"/>
      <c r="NV93" s="156"/>
      <c r="NW93" s="156"/>
      <c r="NX93" s="156"/>
      <c r="NY93" s="156"/>
      <c r="NZ93" s="156"/>
      <c r="OA93" s="156"/>
      <c r="OB93" s="156"/>
      <c r="OC93" s="156"/>
      <c r="OD93" s="156"/>
      <c r="OE93" s="156"/>
      <c r="OF93" s="156"/>
      <c r="OG93" s="156"/>
      <c r="OH93" s="156"/>
      <c r="OI93" s="156"/>
      <c r="OJ93" s="156"/>
      <c r="OK93" s="156"/>
      <c r="OL93" s="156"/>
      <c r="OM93" s="156"/>
      <c r="ON93" s="156"/>
      <c r="OO93" s="156"/>
      <c r="OP93" s="156"/>
      <c r="OQ93" s="156"/>
      <c r="OR93" s="156"/>
      <c r="OS93" s="156"/>
      <c r="OT93" s="156"/>
      <c r="OU93" s="156"/>
      <c r="OV93" s="156"/>
      <c r="OW93" s="156"/>
      <c r="OX93" s="156"/>
      <c r="OY93" s="156"/>
      <c r="OZ93" s="156"/>
      <c r="PA93" s="156"/>
      <c r="PB93" s="156"/>
      <c r="PC93" s="156"/>
      <c r="PD93" s="156"/>
      <c r="PE93" s="156"/>
      <c r="PF93" s="156"/>
      <c r="PG93" s="156"/>
      <c r="PH93" s="156"/>
      <c r="PI93" s="156"/>
      <c r="PJ93" s="156"/>
      <c r="PK93" s="156"/>
      <c r="PL93" s="156"/>
      <c r="PM93" s="156"/>
      <c r="PN93" s="156"/>
      <c r="PO93" s="156"/>
      <c r="PP93" s="156"/>
      <c r="PQ93" s="156"/>
      <c r="PR93" s="156"/>
      <c r="PS93" s="156"/>
      <c r="PT93" s="156"/>
      <c r="PU93" s="156"/>
      <c r="PV93" s="156"/>
      <c r="PW93" s="156"/>
      <c r="PX93" s="156"/>
      <c r="PY93" s="156"/>
      <c r="PZ93" s="156"/>
      <c r="QA93" s="156"/>
      <c r="QB93" s="156"/>
      <c r="QC93" s="156"/>
      <c r="QD93" s="156"/>
      <c r="QE93" s="156"/>
      <c r="QF93" s="156"/>
      <c r="QG93" s="156"/>
      <c r="QH93" s="156"/>
      <c r="QI93" s="156"/>
      <c r="QJ93" s="156"/>
      <c r="QK93" s="156"/>
      <c r="QL93" s="156"/>
      <c r="QM93" s="156"/>
      <c r="QN93" s="156"/>
      <c r="QO93" s="156"/>
      <c r="QP93" s="156"/>
      <c r="QQ93" s="156"/>
      <c r="QR93" s="156"/>
      <c r="QS93" s="156"/>
      <c r="QT93" s="156"/>
      <c r="QU93" s="156"/>
      <c r="QV93" s="156"/>
      <c r="QW93" s="156"/>
      <c r="QX93" s="156"/>
      <c r="QY93" s="156"/>
      <c r="QZ93" s="156"/>
      <c r="RA93" s="156"/>
      <c r="RB93" s="156"/>
      <c r="RC93" s="156"/>
      <c r="RD93" s="156"/>
      <c r="RE93" s="156"/>
      <c r="RF93" s="156"/>
      <c r="RG93" s="156"/>
      <c r="RH93" s="156"/>
      <c r="RI93" s="156"/>
      <c r="RJ93" s="156"/>
      <c r="RK93" s="156"/>
      <c r="RL93" s="156"/>
      <c r="RM93" s="156"/>
      <c r="RN93" s="156"/>
      <c r="RO93" s="156"/>
      <c r="RP93" s="156"/>
      <c r="RQ93" s="156"/>
      <c r="RR93" s="156"/>
      <c r="RS93" s="156"/>
      <c r="RT93" s="156"/>
      <c r="RU93" s="156"/>
      <c r="RV93" s="156"/>
      <c r="RW93" s="156"/>
      <c r="RX93" s="156"/>
      <c r="RY93" s="156"/>
      <c r="RZ93" s="156"/>
      <c r="SA93" s="156"/>
      <c r="SB93" s="156"/>
      <c r="SC93" s="156"/>
      <c r="SD93" s="156"/>
      <c r="SE93" s="156"/>
      <c r="SF93" s="156"/>
      <c r="SG93" s="156"/>
      <c r="SH93" s="156"/>
      <c r="SI93" s="156"/>
      <c r="SJ93" s="156"/>
      <c r="SK93" s="156"/>
      <c r="SL93" s="156"/>
      <c r="SM93" s="156"/>
      <c r="SN93" s="156"/>
      <c r="SO93" s="156"/>
      <c r="SP93" s="156"/>
      <c r="SQ93" s="156"/>
      <c r="SR93" s="156"/>
      <c r="SS93" s="156"/>
      <c r="ST93" s="156"/>
      <c r="SU93" s="156"/>
      <c r="SV93" s="156"/>
      <c r="SW93" s="156"/>
      <c r="SX93" s="156"/>
      <c r="SY93" s="156"/>
      <c r="SZ93" s="156"/>
      <c r="TA93" s="156"/>
      <c r="TB93" s="156"/>
      <c r="TC93" s="156"/>
      <c r="TD93" s="156"/>
      <c r="TE93" s="156"/>
      <c r="TF93" s="156"/>
      <c r="TG93" s="156"/>
      <c r="TH93" s="156"/>
      <c r="TI93" s="156"/>
      <c r="TJ93" s="156"/>
      <c r="TK93" s="156"/>
      <c r="TL93" s="156"/>
      <c r="TM93" s="156"/>
      <c r="TN93" s="156"/>
      <c r="TO93" s="156"/>
      <c r="TP93" s="156"/>
      <c r="TQ93" s="156"/>
      <c r="TR93" s="156"/>
      <c r="TS93" s="156"/>
      <c r="TT93" s="156"/>
      <c r="TU93" s="156"/>
      <c r="TV93" s="156"/>
      <c r="TW93" s="156"/>
      <c r="TX93" s="156"/>
      <c r="TY93" s="156"/>
      <c r="TZ93" s="156"/>
      <c r="UA93" s="156"/>
      <c r="UB93" s="156"/>
      <c r="UC93" s="156"/>
      <c r="UD93" s="156"/>
      <c r="UE93" s="156"/>
      <c r="UF93" s="156"/>
      <c r="UG93" s="156"/>
      <c r="UH93" s="156"/>
      <c r="UI93" s="156"/>
      <c r="UJ93" s="156"/>
      <c r="UK93" s="156"/>
      <c r="UL93" s="156"/>
      <c r="UM93" s="156"/>
      <c r="UN93" s="156"/>
      <c r="UO93" s="156"/>
      <c r="UP93" s="156"/>
      <c r="UQ93" s="156"/>
      <c r="UR93" s="156"/>
      <c r="US93" s="156"/>
      <c r="UT93" s="156"/>
      <c r="UU93" s="156"/>
      <c r="UV93" s="156"/>
      <c r="UW93" s="156"/>
      <c r="UX93" s="156"/>
      <c r="UY93" s="156"/>
      <c r="UZ93" s="156"/>
      <c r="VA93" s="156"/>
      <c r="VB93" s="156"/>
      <c r="VC93" s="156"/>
      <c r="VD93" s="156"/>
      <c r="VE93" s="156"/>
      <c r="VF93" s="156"/>
      <c r="VG93" s="156"/>
      <c r="VH93" s="156"/>
      <c r="VI93" s="156"/>
      <c r="VJ93" s="156"/>
      <c r="VK93" s="156"/>
      <c r="VL93" s="156"/>
      <c r="VM93" s="156"/>
      <c r="VN93" s="156"/>
      <c r="VO93" s="156"/>
      <c r="VP93" s="156"/>
      <c r="VQ93" s="156"/>
      <c r="VR93" s="156"/>
      <c r="VS93" s="156"/>
      <c r="VT93" s="156"/>
      <c r="VU93" s="156"/>
      <c r="VV93" s="156"/>
      <c r="VW93" s="156"/>
      <c r="VX93" s="156"/>
      <c r="VY93" s="156"/>
      <c r="VZ93" s="156"/>
      <c r="WA93" s="156"/>
      <c r="WB93" s="156"/>
      <c r="WC93" s="156"/>
      <c r="WD93" s="156"/>
      <c r="WE93" s="156"/>
      <c r="WF93" s="156"/>
      <c r="WG93" s="156"/>
      <c r="WH93" s="156"/>
      <c r="WI93" s="156"/>
      <c r="WJ93" s="156"/>
      <c r="WK93" s="156"/>
      <c r="WL93" s="156"/>
      <c r="WM93" s="156"/>
      <c r="WN93" s="156"/>
      <c r="WO93" s="156"/>
      <c r="WP93" s="156"/>
      <c r="WQ93" s="156"/>
      <c r="WR93" s="156"/>
      <c r="WS93" s="156"/>
      <c r="WT93" s="156"/>
      <c r="WU93" s="156"/>
      <c r="WV93" s="156"/>
      <c r="WW93" s="156"/>
      <c r="WX93" s="156"/>
      <c r="WY93" s="156"/>
      <c r="WZ93" s="156"/>
      <c r="XA93" s="156"/>
      <c r="XB93" s="156"/>
      <c r="XC93" s="156"/>
      <c r="XD93" s="156"/>
      <c r="XE93" s="156"/>
      <c r="XF93" s="156"/>
      <c r="XG93" s="156"/>
      <c r="XH93" s="156"/>
      <c r="XI93" s="156"/>
      <c r="XJ93" s="156"/>
      <c r="XK93" s="156"/>
      <c r="XL93" s="156"/>
      <c r="XM93" s="156"/>
      <c r="XN93" s="156"/>
      <c r="XO93" s="156"/>
      <c r="XP93" s="156"/>
      <c r="XQ93" s="156"/>
      <c r="XR93" s="156"/>
      <c r="XS93" s="156"/>
      <c r="XT93" s="156"/>
      <c r="XU93" s="156"/>
      <c r="XV93" s="156"/>
      <c r="XW93" s="156"/>
      <c r="XX93" s="156"/>
      <c r="XY93" s="156"/>
      <c r="XZ93" s="156"/>
      <c r="YA93" s="156"/>
      <c r="YB93" s="156"/>
      <c r="YC93" s="156"/>
      <c r="YD93" s="156"/>
      <c r="YE93" s="156"/>
      <c r="YF93" s="156"/>
      <c r="YG93" s="156"/>
      <c r="YH93" s="156"/>
      <c r="YI93" s="156"/>
      <c r="YJ93" s="156"/>
      <c r="YK93" s="156"/>
      <c r="YL93" s="156"/>
      <c r="YM93" s="156"/>
      <c r="YN93" s="156"/>
      <c r="YO93" s="156"/>
      <c r="YP93" s="156"/>
      <c r="YQ93" s="156"/>
      <c r="YR93" s="156"/>
      <c r="YS93" s="156"/>
      <c r="YT93" s="156"/>
      <c r="YU93" s="156"/>
      <c r="YV93" s="156"/>
      <c r="YW93" s="156"/>
      <c r="YX93" s="156"/>
      <c r="YY93" s="156"/>
      <c r="YZ93" s="156"/>
      <c r="ZA93" s="156"/>
      <c r="ZB93" s="156"/>
      <c r="ZC93" s="156"/>
      <c r="ZD93" s="156"/>
      <c r="ZE93" s="156"/>
      <c r="ZF93" s="156"/>
      <c r="ZG93" s="156"/>
      <c r="ZH93" s="156"/>
      <c r="ZI93" s="156"/>
      <c r="ZJ93" s="156"/>
      <c r="ZK93" s="156"/>
      <c r="ZL93" s="156"/>
      <c r="ZM93" s="156"/>
      <c r="ZN93" s="156"/>
      <c r="ZO93" s="156"/>
      <c r="ZP93" s="156"/>
      <c r="ZQ93" s="156"/>
      <c r="ZR93" s="156"/>
      <c r="ZS93" s="156"/>
      <c r="ZT93" s="156"/>
      <c r="ZU93" s="156"/>
      <c r="ZV93" s="156"/>
      <c r="ZW93" s="156"/>
      <c r="ZX93" s="156"/>
      <c r="ZY93" s="156"/>
      <c r="ZZ93" s="156"/>
      <c r="AAA93" s="156"/>
      <c r="AAB93" s="156"/>
      <c r="AAC93" s="156"/>
      <c r="AAD93" s="156"/>
      <c r="AAE93" s="156"/>
      <c r="AAF93" s="156"/>
      <c r="AAG93" s="156"/>
      <c r="AAH93" s="156"/>
      <c r="AAI93" s="156"/>
      <c r="AAJ93" s="156"/>
      <c r="AAK93" s="156"/>
      <c r="AAL93" s="156"/>
      <c r="AAM93" s="156"/>
      <c r="AAN93" s="156"/>
      <c r="AAO93" s="156"/>
      <c r="AAP93" s="156"/>
      <c r="AAQ93" s="156"/>
      <c r="AAR93" s="156"/>
      <c r="AAS93" s="156"/>
      <c r="AAT93" s="156"/>
      <c r="AAU93" s="156"/>
      <c r="AAV93" s="156"/>
      <c r="AAW93" s="156"/>
      <c r="AAX93" s="156"/>
      <c r="AAY93" s="156"/>
      <c r="AAZ93" s="156"/>
      <c r="ABA93" s="156"/>
      <c r="ABB93" s="156"/>
      <c r="ABC93" s="156"/>
      <c r="ABD93" s="156"/>
      <c r="ABE93" s="156"/>
      <c r="ABF93" s="156"/>
      <c r="ABG93" s="156"/>
      <c r="ABH93" s="156"/>
      <c r="ABI93" s="156"/>
      <c r="ABJ93" s="156"/>
      <c r="ABK93" s="156"/>
      <c r="ABL93" s="156"/>
      <c r="ABM93" s="156"/>
      <c r="ABN93" s="156"/>
      <c r="ABO93" s="156"/>
      <c r="ABP93" s="156"/>
      <c r="ABQ93" s="156"/>
      <c r="ABR93" s="156"/>
      <c r="ABS93" s="156"/>
      <c r="ABT93" s="156"/>
      <c r="ABU93" s="156"/>
      <c r="ABV93" s="156"/>
      <c r="ABW93" s="156"/>
      <c r="ABX93" s="156"/>
      <c r="ABY93" s="156"/>
      <c r="ABZ93" s="156"/>
      <c r="ACA93" s="156"/>
      <c r="ACB93" s="156"/>
      <c r="ACC93" s="156"/>
      <c r="ACD93" s="156"/>
      <c r="ACE93" s="156"/>
      <c r="ACF93" s="156"/>
      <c r="ACG93" s="156"/>
      <c r="ACH93" s="156"/>
      <c r="ACI93" s="156"/>
      <c r="ACJ93" s="156"/>
      <c r="ACK93" s="156"/>
      <c r="ACL93" s="156"/>
      <c r="ACM93" s="156"/>
      <c r="ACN93" s="156"/>
      <c r="ACO93" s="156"/>
      <c r="ACP93" s="156"/>
      <c r="ACQ93" s="156"/>
      <c r="ACR93" s="156"/>
      <c r="ACS93" s="156"/>
      <c r="ACT93" s="156"/>
      <c r="ACU93" s="156"/>
      <c r="ACV93" s="156"/>
      <c r="ACW93" s="156"/>
      <c r="ACX93" s="156"/>
      <c r="ACY93" s="156"/>
      <c r="ACZ93" s="156"/>
      <c r="ADA93" s="156"/>
      <c r="ADB93" s="156"/>
      <c r="ADC93" s="156"/>
      <c r="ADD93" s="156"/>
      <c r="ADE93" s="156"/>
      <c r="ADF93" s="156"/>
      <c r="ADG93" s="156"/>
      <c r="ADH93" s="156"/>
      <c r="ADI93" s="156"/>
      <c r="ADJ93" s="156"/>
      <c r="ADK93" s="156"/>
      <c r="ADL93" s="156"/>
      <c r="ADM93" s="156"/>
      <c r="ADN93" s="156"/>
      <c r="ADO93" s="156"/>
      <c r="ADP93" s="156"/>
      <c r="ADQ93" s="156"/>
      <c r="ADR93" s="156"/>
      <c r="ADS93" s="156"/>
      <c r="ADT93" s="156"/>
      <c r="ADU93" s="156"/>
      <c r="ADV93" s="156"/>
      <c r="ADW93" s="156"/>
      <c r="ADX93" s="156"/>
      <c r="ADY93" s="156"/>
      <c r="ADZ93" s="156"/>
      <c r="AEA93" s="156"/>
      <c r="AEB93" s="156"/>
      <c r="AEC93" s="156"/>
      <c r="AED93" s="156"/>
      <c r="AEE93" s="156"/>
      <c r="AEF93" s="156"/>
      <c r="AEG93" s="156"/>
      <c r="AEH93" s="156"/>
      <c r="AEI93" s="156"/>
      <c r="AEJ93" s="156"/>
      <c r="AEK93" s="156"/>
      <c r="AEL93" s="156"/>
      <c r="AEM93" s="156"/>
      <c r="AEN93" s="156"/>
      <c r="AEO93" s="156"/>
      <c r="AEP93" s="156"/>
      <c r="AEQ93" s="156"/>
      <c r="AER93" s="156"/>
      <c r="AES93" s="156"/>
      <c r="AET93" s="156"/>
      <c r="AEU93" s="156"/>
      <c r="AEV93" s="156"/>
      <c r="AEW93" s="156"/>
      <c r="AEX93" s="156"/>
      <c r="AEY93" s="156"/>
      <c r="AEZ93" s="156"/>
      <c r="AFA93" s="156"/>
      <c r="AFB93" s="156"/>
      <c r="AFC93" s="156"/>
      <c r="AFD93" s="156"/>
      <c r="AFE93" s="156"/>
      <c r="AFF93" s="156"/>
      <c r="AFG93" s="156"/>
      <c r="AFH93" s="156"/>
      <c r="AFI93" s="156"/>
      <c r="AFJ93" s="156"/>
      <c r="AFK93" s="156"/>
      <c r="AFL93" s="156"/>
      <c r="AFM93" s="156"/>
      <c r="AFN93" s="156"/>
      <c r="AFO93" s="156"/>
      <c r="AFP93" s="156"/>
      <c r="AFQ93" s="156"/>
      <c r="AFR93" s="156"/>
      <c r="AFS93" s="156"/>
      <c r="AFT93" s="156"/>
      <c r="AFU93" s="156"/>
      <c r="AFV93" s="156"/>
      <c r="AFW93" s="156"/>
      <c r="AFX93" s="156"/>
      <c r="AFY93" s="156"/>
      <c r="AFZ93" s="156"/>
      <c r="AGA93" s="156"/>
      <c r="AGB93" s="156"/>
      <c r="AGC93" s="156"/>
      <c r="AGD93" s="156"/>
      <c r="AGE93" s="156"/>
      <c r="AGF93" s="156"/>
      <c r="AGG93" s="156"/>
      <c r="AGH93" s="156"/>
      <c r="AGI93" s="156"/>
      <c r="AGJ93" s="156"/>
      <c r="AGK93" s="156"/>
      <c r="AGL93" s="156"/>
      <c r="AGM93" s="156"/>
      <c r="AGN93" s="156"/>
      <c r="AGO93" s="156"/>
      <c r="AGP93" s="156"/>
      <c r="AGQ93" s="156"/>
      <c r="AGR93" s="156"/>
      <c r="AGS93" s="156"/>
      <c r="AGT93" s="156"/>
      <c r="AGU93" s="156"/>
      <c r="AGV93" s="156"/>
      <c r="AGW93" s="156"/>
      <c r="AGX93" s="156"/>
      <c r="AGY93" s="156"/>
      <c r="AGZ93" s="156"/>
      <c r="AHA93" s="156"/>
      <c r="AHB93" s="156"/>
      <c r="AHC93" s="156"/>
      <c r="AHD93" s="156"/>
      <c r="AHE93" s="156"/>
      <c r="AHF93" s="156"/>
      <c r="AHG93" s="156"/>
      <c r="AHH93" s="156"/>
      <c r="AHI93" s="156"/>
      <c r="AHJ93" s="156"/>
      <c r="AHK93" s="156"/>
      <c r="AHL93" s="156"/>
      <c r="AHM93" s="156"/>
      <c r="AHN93" s="156"/>
      <c r="AHO93" s="156"/>
      <c r="AHP93" s="156"/>
      <c r="AHQ93" s="156"/>
      <c r="AHR93" s="156"/>
      <c r="AHS93" s="156"/>
      <c r="AHT93" s="156"/>
      <c r="AHU93" s="156"/>
      <c r="AHV93" s="156"/>
      <c r="AHW93" s="156"/>
      <c r="AHX93" s="156"/>
      <c r="AHY93" s="156"/>
      <c r="AHZ93" s="156"/>
      <c r="AIA93" s="156"/>
      <c r="AIB93" s="156"/>
      <c r="AIC93" s="156"/>
      <c r="AID93" s="156"/>
      <c r="AIE93" s="156"/>
      <c r="AIF93" s="156"/>
      <c r="AIG93" s="156"/>
      <c r="AIH93" s="156"/>
      <c r="AII93" s="156"/>
      <c r="AIJ93" s="156"/>
      <c r="AIK93" s="156"/>
      <c r="AIL93" s="156"/>
      <c r="AIM93" s="156"/>
      <c r="AIN93" s="156"/>
      <c r="AIO93" s="156"/>
      <c r="AIP93" s="156"/>
      <c r="AIQ93" s="156"/>
      <c r="AIR93" s="156"/>
      <c r="AIS93" s="156"/>
      <c r="AIT93" s="156"/>
      <c r="AIU93" s="156"/>
      <c r="AIV93" s="156"/>
      <c r="AIW93" s="156"/>
      <c r="AIX93" s="156"/>
      <c r="AIY93" s="156"/>
      <c r="AIZ93" s="156"/>
      <c r="AJA93" s="156"/>
      <c r="AJB93" s="156"/>
      <c r="AJC93" s="156"/>
      <c r="AJD93" s="156"/>
      <c r="AJE93" s="156"/>
      <c r="AJF93" s="156"/>
      <c r="AJG93" s="156"/>
      <c r="AJH93" s="156"/>
      <c r="AJI93" s="156"/>
      <c r="AJJ93" s="156"/>
      <c r="AJK93" s="156"/>
      <c r="AJL93" s="156"/>
      <c r="AJM93" s="156"/>
      <c r="AJN93" s="156"/>
      <c r="AJO93" s="156"/>
      <c r="AJP93" s="156"/>
      <c r="AJQ93" s="156"/>
      <c r="AJR93" s="156"/>
      <c r="AJS93" s="156"/>
      <c r="AJT93" s="156"/>
      <c r="AJU93" s="156"/>
      <c r="AJV93" s="156"/>
      <c r="AJW93" s="156"/>
      <c r="AJX93" s="156"/>
      <c r="AJY93" s="156"/>
      <c r="AJZ93" s="156"/>
      <c r="AKA93" s="156"/>
      <c r="AKB93" s="156"/>
      <c r="AKC93" s="156"/>
      <c r="AKD93" s="156"/>
      <c r="AKE93" s="156"/>
      <c r="AKF93" s="156"/>
      <c r="AKG93" s="156"/>
      <c r="AKH93" s="156"/>
      <c r="AKI93" s="156"/>
      <c r="AKJ93" s="156"/>
      <c r="AKK93" s="156"/>
      <c r="AKL93" s="156"/>
      <c r="AKM93" s="156"/>
      <c r="AKN93" s="156"/>
      <c r="AKO93" s="156"/>
      <c r="AKP93" s="156"/>
      <c r="AKQ93" s="156"/>
      <c r="AKR93" s="156"/>
      <c r="AKS93" s="156"/>
      <c r="AKT93" s="156"/>
      <c r="AKU93" s="156"/>
      <c r="AKV93" s="156"/>
      <c r="AKW93" s="156"/>
      <c r="AKX93" s="156"/>
      <c r="AKY93" s="156"/>
      <c r="AKZ93" s="156"/>
      <c r="ALA93" s="156"/>
      <c r="ALB93" s="156"/>
      <c r="ALC93" s="156"/>
      <c r="ALD93" s="156"/>
      <c r="ALE93" s="156"/>
      <c r="ALF93" s="156"/>
      <c r="ALG93" s="156"/>
      <c r="ALH93" s="156"/>
      <c r="ALI93" s="156"/>
      <c r="ALJ93" s="156"/>
      <c r="ALK93" s="156"/>
      <c r="ALL93" s="156"/>
      <c r="ALM93" s="156"/>
      <c r="ALN93" s="156"/>
      <c r="ALO93" s="156"/>
      <c r="ALP93" s="156"/>
      <c r="ALQ93" s="156"/>
      <c r="ALR93" s="156"/>
      <c r="ALS93" s="156"/>
      <c r="ALT93" s="156"/>
      <c r="ALU93" s="156"/>
      <c r="ALV93" s="156"/>
      <c r="ALW93" s="156"/>
      <c r="ALX93" s="156"/>
      <c r="ALY93" s="156"/>
      <c r="ALZ93" s="156"/>
      <c r="AMA93" s="156"/>
      <c r="AMB93" s="156"/>
      <c r="AMC93" s="156"/>
      <c r="AMD93" s="156"/>
      <c r="AME93" s="156"/>
      <c r="AMF93" s="156"/>
      <c r="AMG93" s="156"/>
      <c r="AMH93" s="156"/>
      <c r="AMI93" s="156"/>
    </row>
    <row r="94" spans="1:1023" s="158" customFormat="1">
      <c r="A94" s="160" t="s">
        <v>217</v>
      </c>
      <c r="B94" s="161" t="s">
        <v>249</v>
      </c>
      <c r="C94" s="161"/>
      <c r="D94" s="154"/>
      <c r="E94" s="154"/>
      <c r="F94" s="162"/>
      <c r="G94" s="162"/>
      <c r="H94" s="163"/>
      <c r="I94" s="163"/>
      <c r="J94" s="163"/>
      <c r="K94" s="163"/>
      <c r="L94" s="163"/>
      <c r="M94" s="163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6"/>
      <c r="BN94" s="156"/>
      <c r="BO94" s="156"/>
      <c r="BP94" s="156"/>
      <c r="BQ94" s="156"/>
      <c r="BR94" s="156"/>
      <c r="BS94" s="156"/>
      <c r="BT94" s="156"/>
      <c r="BU94" s="156"/>
      <c r="BV94" s="156"/>
      <c r="BW94" s="156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6"/>
      <c r="CI94" s="156"/>
      <c r="CJ94" s="156"/>
      <c r="CK94" s="156"/>
      <c r="CL94" s="156"/>
      <c r="CM94" s="156"/>
      <c r="CN94" s="156"/>
      <c r="CO94" s="156"/>
      <c r="CP94" s="156"/>
      <c r="CQ94" s="156"/>
      <c r="CR94" s="156"/>
      <c r="CS94" s="156"/>
      <c r="CT94" s="156"/>
      <c r="CU94" s="156"/>
      <c r="CV94" s="156"/>
      <c r="CW94" s="156"/>
      <c r="CX94" s="156"/>
      <c r="CY94" s="156"/>
      <c r="CZ94" s="156"/>
      <c r="DA94" s="156"/>
      <c r="DB94" s="156"/>
      <c r="DC94" s="156"/>
      <c r="DD94" s="156"/>
      <c r="DE94" s="156"/>
      <c r="DF94" s="156"/>
      <c r="DG94" s="156"/>
      <c r="DH94" s="156"/>
      <c r="DI94" s="156"/>
      <c r="DJ94" s="156"/>
      <c r="DK94" s="156"/>
      <c r="DL94" s="156"/>
      <c r="DM94" s="156"/>
      <c r="DN94" s="156"/>
      <c r="DO94" s="156"/>
      <c r="DP94" s="156"/>
      <c r="DQ94" s="156"/>
      <c r="DR94" s="156"/>
      <c r="DS94" s="156"/>
      <c r="DT94" s="156"/>
      <c r="DU94" s="156"/>
      <c r="DV94" s="156"/>
      <c r="DW94" s="156"/>
      <c r="DX94" s="156"/>
      <c r="DY94" s="156"/>
      <c r="DZ94" s="156"/>
      <c r="EA94" s="156"/>
      <c r="EB94" s="156"/>
      <c r="EC94" s="156"/>
      <c r="ED94" s="156"/>
      <c r="EE94" s="156"/>
      <c r="EF94" s="156"/>
      <c r="EG94" s="156"/>
      <c r="EH94" s="156"/>
      <c r="EI94" s="156"/>
      <c r="EJ94" s="156"/>
      <c r="EK94" s="156"/>
      <c r="EL94" s="156"/>
      <c r="EM94" s="156"/>
      <c r="EN94" s="156"/>
      <c r="EO94" s="156"/>
      <c r="EP94" s="156"/>
      <c r="EQ94" s="156"/>
      <c r="ER94" s="156"/>
      <c r="ES94" s="156"/>
      <c r="ET94" s="156"/>
      <c r="EU94" s="156"/>
      <c r="EV94" s="156"/>
      <c r="EW94" s="156"/>
      <c r="EX94" s="156"/>
      <c r="EY94" s="156"/>
      <c r="EZ94" s="156"/>
      <c r="FA94" s="156"/>
      <c r="FB94" s="156"/>
      <c r="FC94" s="156"/>
      <c r="FD94" s="156"/>
      <c r="FE94" s="156"/>
      <c r="FF94" s="156"/>
      <c r="FG94" s="156"/>
      <c r="FH94" s="156"/>
      <c r="FI94" s="156"/>
      <c r="FJ94" s="156"/>
      <c r="FK94" s="156"/>
      <c r="FL94" s="156"/>
      <c r="FM94" s="156"/>
      <c r="FN94" s="156"/>
      <c r="FO94" s="156"/>
      <c r="FP94" s="156"/>
      <c r="FQ94" s="156"/>
      <c r="FR94" s="156"/>
      <c r="FS94" s="156"/>
      <c r="FT94" s="156"/>
      <c r="FU94" s="156"/>
      <c r="FV94" s="156"/>
      <c r="FW94" s="156"/>
      <c r="FX94" s="156"/>
      <c r="FY94" s="156"/>
      <c r="FZ94" s="156"/>
      <c r="GA94" s="156"/>
      <c r="GB94" s="156"/>
      <c r="GC94" s="156"/>
      <c r="GD94" s="156"/>
      <c r="GE94" s="156"/>
      <c r="GF94" s="156"/>
      <c r="GG94" s="156"/>
      <c r="GH94" s="156"/>
      <c r="GI94" s="156"/>
      <c r="GJ94" s="156"/>
      <c r="GK94" s="156"/>
      <c r="GL94" s="156"/>
      <c r="GM94" s="156"/>
      <c r="GN94" s="156"/>
      <c r="GO94" s="156"/>
      <c r="GP94" s="156"/>
      <c r="GQ94" s="156"/>
      <c r="GR94" s="156"/>
      <c r="GS94" s="156"/>
      <c r="GT94" s="156"/>
      <c r="GU94" s="156"/>
      <c r="GV94" s="156"/>
      <c r="GW94" s="156"/>
      <c r="GX94" s="156"/>
      <c r="GY94" s="156"/>
      <c r="GZ94" s="156"/>
      <c r="HA94" s="156"/>
      <c r="HB94" s="156"/>
      <c r="HC94" s="156"/>
      <c r="HD94" s="156"/>
      <c r="HE94" s="156"/>
      <c r="HF94" s="156"/>
      <c r="HG94" s="156"/>
      <c r="HH94" s="156"/>
      <c r="HI94" s="156"/>
      <c r="HJ94" s="156"/>
      <c r="HK94" s="156"/>
      <c r="HL94" s="156"/>
      <c r="HM94" s="156"/>
      <c r="HN94" s="156"/>
      <c r="HO94" s="156"/>
      <c r="HP94" s="156"/>
      <c r="HQ94" s="156"/>
      <c r="HR94" s="156"/>
      <c r="HS94" s="156"/>
      <c r="HT94" s="156"/>
      <c r="HU94" s="156"/>
      <c r="HV94" s="156"/>
      <c r="HW94" s="156"/>
      <c r="HX94" s="156"/>
      <c r="HY94" s="156"/>
      <c r="HZ94" s="156"/>
      <c r="IA94" s="156"/>
      <c r="IB94" s="156"/>
      <c r="IC94" s="156"/>
      <c r="ID94" s="156"/>
      <c r="IE94" s="156"/>
      <c r="IF94" s="156"/>
      <c r="IG94" s="156"/>
      <c r="IH94" s="156"/>
      <c r="II94" s="156"/>
      <c r="IJ94" s="156"/>
      <c r="IK94" s="156"/>
      <c r="IL94" s="156"/>
      <c r="IM94" s="156"/>
      <c r="IN94" s="156"/>
      <c r="IO94" s="156"/>
      <c r="IP94" s="156"/>
      <c r="IQ94" s="156"/>
      <c r="IR94" s="156"/>
      <c r="IS94" s="156"/>
      <c r="IT94" s="156"/>
      <c r="IU94" s="156"/>
      <c r="IV94" s="156"/>
      <c r="IW94" s="156"/>
      <c r="IX94" s="156"/>
      <c r="IY94" s="156"/>
      <c r="IZ94" s="156"/>
      <c r="JA94" s="156"/>
      <c r="JB94" s="156"/>
      <c r="JC94" s="156"/>
      <c r="JD94" s="156"/>
      <c r="JE94" s="156"/>
      <c r="JF94" s="156"/>
      <c r="JG94" s="156"/>
      <c r="JH94" s="156"/>
      <c r="JI94" s="156"/>
      <c r="JJ94" s="156"/>
      <c r="JK94" s="156"/>
      <c r="JL94" s="156"/>
      <c r="JM94" s="156"/>
      <c r="JN94" s="156"/>
      <c r="JO94" s="156"/>
      <c r="JP94" s="156"/>
      <c r="JQ94" s="156"/>
      <c r="JR94" s="156"/>
      <c r="JS94" s="156"/>
      <c r="JT94" s="156"/>
      <c r="JU94" s="156"/>
      <c r="JV94" s="156"/>
      <c r="JW94" s="156"/>
      <c r="JX94" s="156"/>
      <c r="JY94" s="156"/>
      <c r="JZ94" s="156"/>
      <c r="KA94" s="156"/>
      <c r="KB94" s="156"/>
      <c r="KC94" s="156"/>
      <c r="KD94" s="156"/>
      <c r="KE94" s="156"/>
      <c r="KF94" s="156"/>
      <c r="KG94" s="156"/>
      <c r="KH94" s="156"/>
      <c r="KI94" s="156"/>
      <c r="KJ94" s="156"/>
      <c r="KK94" s="156"/>
      <c r="KL94" s="156"/>
      <c r="KM94" s="156"/>
      <c r="KN94" s="156"/>
      <c r="KO94" s="156"/>
      <c r="KP94" s="156"/>
      <c r="KQ94" s="156"/>
      <c r="KR94" s="156"/>
      <c r="KS94" s="156"/>
      <c r="KT94" s="156"/>
      <c r="KU94" s="156"/>
      <c r="KV94" s="156"/>
      <c r="KW94" s="156"/>
      <c r="KX94" s="156"/>
      <c r="KY94" s="156"/>
      <c r="KZ94" s="156"/>
      <c r="LA94" s="156"/>
      <c r="LB94" s="156"/>
      <c r="LC94" s="156"/>
      <c r="LD94" s="156"/>
      <c r="LE94" s="156"/>
      <c r="LF94" s="156"/>
      <c r="LG94" s="156"/>
      <c r="LH94" s="156"/>
      <c r="LI94" s="156"/>
      <c r="LJ94" s="156"/>
      <c r="LK94" s="156"/>
      <c r="LL94" s="156"/>
      <c r="LM94" s="156"/>
      <c r="LN94" s="156"/>
      <c r="LO94" s="156"/>
      <c r="LP94" s="156"/>
      <c r="LQ94" s="156"/>
      <c r="LR94" s="156"/>
      <c r="LS94" s="156"/>
      <c r="LT94" s="156"/>
      <c r="LU94" s="156"/>
      <c r="LV94" s="156"/>
      <c r="LW94" s="156"/>
      <c r="LX94" s="156"/>
      <c r="LY94" s="156"/>
      <c r="LZ94" s="156"/>
      <c r="MA94" s="156"/>
      <c r="MB94" s="156"/>
      <c r="MC94" s="156"/>
      <c r="MD94" s="156"/>
      <c r="ME94" s="156"/>
      <c r="MF94" s="156"/>
      <c r="MG94" s="156"/>
      <c r="MH94" s="156"/>
      <c r="MI94" s="156"/>
      <c r="MJ94" s="156"/>
      <c r="MK94" s="156"/>
      <c r="ML94" s="156"/>
      <c r="MM94" s="156"/>
      <c r="MN94" s="156"/>
      <c r="MO94" s="156"/>
      <c r="MP94" s="156"/>
      <c r="MQ94" s="156"/>
      <c r="MR94" s="156"/>
      <c r="MS94" s="156"/>
      <c r="MT94" s="156"/>
      <c r="MU94" s="156"/>
      <c r="MV94" s="156"/>
      <c r="MW94" s="156"/>
      <c r="MX94" s="156"/>
      <c r="MY94" s="156"/>
      <c r="MZ94" s="156"/>
      <c r="NA94" s="156"/>
      <c r="NB94" s="156"/>
      <c r="NC94" s="156"/>
      <c r="ND94" s="156"/>
      <c r="NE94" s="156"/>
      <c r="NF94" s="156"/>
      <c r="NG94" s="156"/>
      <c r="NH94" s="156"/>
      <c r="NI94" s="156"/>
      <c r="NJ94" s="156"/>
      <c r="NK94" s="156"/>
      <c r="NL94" s="156"/>
      <c r="NM94" s="156"/>
      <c r="NN94" s="156"/>
      <c r="NO94" s="156"/>
      <c r="NP94" s="156"/>
      <c r="NQ94" s="156"/>
      <c r="NR94" s="156"/>
      <c r="NS94" s="156"/>
      <c r="NT94" s="156"/>
      <c r="NU94" s="156"/>
      <c r="NV94" s="156"/>
      <c r="NW94" s="156"/>
      <c r="NX94" s="156"/>
      <c r="NY94" s="156"/>
      <c r="NZ94" s="156"/>
      <c r="OA94" s="156"/>
      <c r="OB94" s="156"/>
      <c r="OC94" s="156"/>
      <c r="OD94" s="156"/>
      <c r="OE94" s="156"/>
      <c r="OF94" s="156"/>
      <c r="OG94" s="156"/>
      <c r="OH94" s="156"/>
      <c r="OI94" s="156"/>
      <c r="OJ94" s="156"/>
      <c r="OK94" s="156"/>
      <c r="OL94" s="156"/>
      <c r="OM94" s="156"/>
      <c r="ON94" s="156"/>
      <c r="OO94" s="156"/>
      <c r="OP94" s="156"/>
      <c r="OQ94" s="156"/>
      <c r="OR94" s="156"/>
      <c r="OS94" s="156"/>
      <c r="OT94" s="156"/>
      <c r="OU94" s="156"/>
      <c r="OV94" s="156"/>
      <c r="OW94" s="156"/>
      <c r="OX94" s="156"/>
      <c r="OY94" s="156"/>
      <c r="OZ94" s="156"/>
      <c r="PA94" s="156"/>
      <c r="PB94" s="156"/>
      <c r="PC94" s="156"/>
      <c r="PD94" s="156"/>
      <c r="PE94" s="156"/>
      <c r="PF94" s="156"/>
      <c r="PG94" s="156"/>
      <c r="PH94" s="156"/>
      <c r="PI94" s="156"/>
      <c r="PJ94" s="156"/>
      <c r="PK94" s="156"/>
      <c r="PL94" s="156"/>
      <c r="PM94" s="156"/>
      <c r="PN94" s="156"/>
      <c r="PO94" s="156"/>
      <c r="PP94" s="156"/>
      <c r="PQ94" s="156"/>
      <c r="PR94" s="156"/>
      <c r="PS94" s="156"/>
      <c r="PT94" s="156"/>
      <c r="PU94" s="156"/>
      <c r="PV94" s="156"/>
      <c r="PW94" s="156"/>
      <c r="PX94" s="156"/>
      <c r="PY94" s="156"/>
      <c r="PZ94" s="156"/>
      <c r="QA94" s="156"/>
      <c r="QB94" s="156"/>
      <c r="QC94" s="156"/>
      <c r="QD94" s="156"/>
      <c r="QE94" s="156"/>
      <c r="QF94" s="156"/>
      <c r="QG94" s="156"/>
      <c r="QH94" s="156"/>
      <c r="QI94" s="156"/>
      <c r="QJ94" s="156"/>
      <c r="QK94" s="156"/>
      <c r="QL94" s="156"/>
      <c r="QM94" s="156"/>
      <c r="QN94" s="156"/>
      <c r="QO94" s="156"/>
      <c r="QP94" s="156"/>
      <c r="QQ94" s="156"/>
      <c r="QR94" s="156"/>
      <c r="QS94" s="156"/>
      <c r="QT94" s="156"/>
      <c r="QU94" s="156"/>
      <c r="QV94" s="156"/>
      <c r="QW94" s="156"/>
      <c r="QX94" s="156"/>
      <c r="QY94" s="156"/>
      <c r="QZ94" s="156"/>
      <c r="RA94" s="156"/>
      <c r="RB94" s="156"/>
      <c r="RC94" s="156"/>
      <c r="RD94" s="156"/>
      <c r="RE94" s="156"/>
      <c r="RF94" s="156"/>
      <c r="RG94" s="156"/>
      <c r="RH94" s="156"/>
      <c r="RI94" s="156"/>
      <c r="RJ94" s="156"/>
      <c r="RK94" s="156"/>
      <c r="RL94" s="156"/>
      <c r="RM94" s="156"/>
      <c r="RN94" s="156"/>
      <c r="RO94" s="156"/>
      <c r="RP94" s="156"/>
      <c r="RQ94" s="156"/>
      <c r="RR94" s="156"/>
      <c r="RS94" s="156"/>
      <c r="RT94" s="156"/>
      <c r="RU94" s="156"/>
      <c r="RV94" s="156"/>
      <c r="RW94" s="156"/>
      <c r="RX94" s="156"/>
      <c r="RY94" s="156"/>
      <c r="RZ94" s="156"/>
      <c r="SA94" s="156"/>
      <c r="SB94" s="156"/>
      <c r="SC94" s="156"/>
      <c r="SD94" s="156"/>
      <c r="SE94" s="156"/>
      <c r="SF94" s="156"/>
      <c r="SG94" s="156"/>
      <c r="SH94" s="156"/>
      <c r="SI94" s="156"/>
      <c r="SJ94" s="156"/>
      <c r="SK94" s="156"/>
      <c r="SL94" s="156"/>
      <c r="SM94" s="156"/>
      <c r="SN94" s="156"/>
      <c r="SO94" s="156"/>
      <c r="SP94" s="156"/>
      <c r="SQ94" s="156"/>
      <c r="SR94" s="156"/>
      <c r="SS94" s="156"/>
      <c r="ST94" s="156"/>
      <c r="SU94" s="156"/>
      <c r="SV94" s="156"/>
      <c r="SW94" s="156"/>
      <c r="SX94" s="156"/>
      <c r="SY94" s="156"/>
      <c r="SZ94" s="156"/>
      <c r="TA94" s="156"/>
      <c r="TB94" s="156"/>
      <c r="TC94" s="156"/>
      <c r="TD94" s="156"/>
      <c r="TE94" s="156"/>
      <c r="TF94" s="156"/>
      <c r="TG94" s="156"/>
      <c r="TH94" s="156"/>
      <c r="TI94" s="156"/>
      <c r="TJ94" s="156"/>
      <c r="TK94" s="156"/>
      <c r="TL94" s="156"/>
      <c r="TM94" s="156"/>
      <c r="TN94" s="156"/>
      <c r="TO94" s="156"/>
      <c r="TP94" s="156"/>
      <c r="TQ94" s="156"/>
      <c r="TR94" s="156"/>
      <c r="TS94" s="156"/>
      <c r="TT94" s="156"/>
      <c r="TU94" s="156"/>
      <c r="TV94" s="156"/>
      <c r="TW94" s="156"/>
      <c r="TX94" s="156"/>
      <c r="TY94" s="156"/>
      <c r="TZ94" s="156"/>
      <c r="UA94" s="156"/>
      <c r="UB94" s="156"/>
      <c r="UC94" s="156"/>
      <c r="UD94" s="156"/>
      <c r="UE94" s="156"/>
      <c r="UF94" s="156"/>
      <c r="UG94" s="156"/>
      <c r="UH94" s="156"/>
      <c r="UI94" s="156"/>
      <c r="UJ94" s="156"/>
      <c r="UK94" s="156"/>
      <c r="UL94" s="156"/>
      <c r="UM94" s="156"/>
      <c r="UN94" s="156"/>
      <c r="UO94" s="156"/>
      <c r="UP94" s="156"/>
      <c r="UQ94" s="156"/>
      <c r="UR94" s="156"/>
      <c r="US94" s="156"/>
      <c r="UT94" s="156"/>
      <c r="UU94" s="156"/>
      <c r="UV94" s="156"/>
      <c r="UW94" s="156"/>
      <c r="UX94" s="156"/>
      <c r="UY94" s="156"/>
      <c r="UZ94" s="156"/>
      <c r="VA94" s="156"/>
      <c r="VB94" s="156"/>
      <c r="VC94" s="156"/>
      <c r="VD94" s="156"/>
      <c r="VE94" s="156"/>
      <c r="VF94" s="156"/>
      <c r="VG94" s="156"/>
      <c r="VH94" s="156"/>
      <c r="VI94" s="156"/>
      <c r="VJ94" s="156"/>
      <c r="VK94" s="156"/>
      <c r="VL94" s="156"/>
      <c r="VM94" s="156"/>
      <c r="VN94" s="156"/>
      <c r="VO94" s="156"/>
      <c r="VP94" s="156"/>
      <c r="VQ94" s="156"/>
      <c r="VR94" s="156"/>
      <c r="VS94" s="156"/>
      <c r="VT94" s="156"/>
      <c r="VU94" s="156"/>
      <c r="VV94" s="156"/>
      <c r="VW94" s="156"/>
      <c r="VX94" s="156"/>
      <c r="VY94" s="156"/>
      <c r="VZ94" s="156"/>
      <c r="WA94" s="156"/>
      <c r="WB94" s="156"/>
      <c r="WC94" s="156"/>
      <c r="WD94" s="156"/>
      <c r="WE94" s="156"/>
      <c r="WF94" s="156"/>
      <c r="WG94" s="156"/>
      <c r="WH94" s="156"/>
      <c r="WI94" s="156"/>
      <c r="WJ94" s="156"/>
      <c r="WK94" s="156"/>
      <c r="WL94" s="156"/>
      <c r="WM94" s="156"/>
      <c r="WN94" s="156"/>
      <c r="WO94" s="156"/>
      <c r="WP94" s="156"/>
      <c r="WQ94" s="156"/>
      <c r="WR94" s="156"/>
      <c r="WS94" s="156"/>
      <c r="WT94" s="156"/>
      <c r="WU94" s="156"/>
      <c r="WV94" s="156"/>
      <c r="WW94" s="156"/>
      <c r="WX94" s="156"/>
      <c r="WY94" s="156"/>
      <c r="WZ94" s="156"/>
      <c r="XA94" s="156"/>
      <c r="XB94" s="156"/>
      <c r="XC94" s="156"/>
      <c r="XD94" s="156"/>
      <c r="XE94" s="156"/>
      <c r="XF94" s="156"/>
      <c r="XG94" s="156"/>
      <c r="XH94" s="156"/>
      <c r="XI94" s="156"/>
      <c r="XJ94" s="156"/>
      <c r="XK94" s="156"/>
      <c r="XL94" s="156"/>
      <c r="XM94" s="156"/>
      <c r="XN94" s="156"/>
      <c r="XO94" s="156"/>
      <c r="XP94" s="156"/>
      <c r="XQ94" s="156"/>
      <c r="XR94" s="156"/>
      <c r="XS94" s="156"/>
      <c r="XT94" s="156"/>
      <c r="XU94" s="156"/>
      <c r="XV94" s="156"/>
      <c r="XW94" s="156"/>
      <c r="XX94" s="156"/>
      <c r="XY94" s="156"/>
      <c r="XZ94" s="156"/>
      <c r="YA94" s="156"/>
      <c r="YB94" s="156"/>
      <c r="YC94" s="156"/>
      <c r="YD94" s="156"/>
      <c r="YE94" s="156"/>
      <c r="YF94" s="156"/>
      <c r="YG94" s="156"/>
      <c r="YH94" s="156"/>
      <c r="YI94" s="156"/>
      <c r="YJ94" s="156"/>
      <c r="YK94" s="156"/>
      <c r="YL94" s="156"/>
      <c r="YM94" s="156"/>
      <c r="YN94" s="156"/>
      <c r="YO94" s="156"/>
      <c r="YP94" s="156"/>
      <c r="YQ94" s="156"/>
      <c r="YR94" s="156"/>
      <c r="YS94" s="156"/>
      <c r="YT94" s="156"/>
      <c r="YU94" s="156"/>
      <c r="YV94" s="156"/>
      <c r="YW94" s="156"/>
      <c r="YX94" s="156"/>
      <c r="YY94" s="156"/>
      <c r="YZ94" s="156"/>
      <c r="ZA94" s="156"/>
      <c r="ZB94" s="156"/>
      <c r="ZC94" s="156"/>
      <c r="ZD94" s="156"/>
      <c r="ZE94" s="156"/>
      <c r="ZF94" s="156"/>
      <c r="ZG94" s="156"/>
      <c r="ZH94" s="156"/>
      <c r="ZI94" s="156"/>
      <c r="ZJ94" s="156"/>
      <c r="ZK94" s="156"/>
      <c r="ZL94" s="156"/>
      <c r="ZM94" s="156"/>
      <c r="ZN94" s="156"/>
      <c r="ZO94" s="156"/>
      <c r="ZP94" s="156"/>
      <c r="ZQ94" s="156"/>
      <c r="ZR94" s="156"/>
      <c r="ZS94" s="156"/>
      <c r="ZT94" s="156"/>
      <c r="ZU94" s="156"/>
      <c r="ZV94" s="156"/>
      <c r="ZW94" s="156"/>
      <c r="ZX94" s="156"/>
      <c r="ZY94" s="156"/>
      <c r="ZZ94" s="156"/>
      <c r="AAA94" s="156"/>
      <c r="AAB94" s="156"/>
      <c r="AAC94" s="156"/>
      <c r="AAD94" s="156"/>
      <c r="AAE94" s="156"/>
      <c r="AAF94" s="156"/>
      <c r="AAG94" s="156"/>
      <c r="AAH94" s="156"/>
      <c r="AAI94" s="156"/>
      <c r="AAJ94" s="156"/>
      <c r="AAK94" s="156"/>
      <c r="AAL94" s="156"/>
      <c r="AAM94" s="156"/>
      <c r="AAN94" s="156"/>
      <c r="AAO94" s="156"/>
      <c r="AAP94" s="156"/>
      <c r="AAQ94" s="156"/>
      <c r="AAR94" s="156"/>
      <c r="AAS94" s="156"/>
      <c r="AAT94" s="156"/>
      <c r="AAU94" s="156"/>
      <c r="AAV94" s="156"/>
      <c r="AAW94" s="156"/>
      <c r="AAX94" s="156"/>
      <c r="AAY94" s="156"/>
      <c r="AAZ94" s="156"/>
      <c r="ABA94" s="156"/>
      <c r="ABB94" s="156"/>
      <c r="ABC94" s="156"/>
      <c r="ABD94" s="156"/>
      <c r="ABE94" s="156"/>
      <c r="ABF94" s="156"/>
      <c r="ABG94" s="156"/>
      <c r="ABH94" s="156"/>
      <c r="ABI94" s="156"/>
      <c r="ABJ94" s="156"/>
      <c r="ABK94" s="156"/>
      <c r="ABL94" s="156"/>
      <c r="ABM94" s="156"/>
      <c r="ABN94" s="156"/>
      <c r="ABO94" s="156"/>
      <c r="ABP94" s="156"/>
      <c r="ABQ94" s="156"/>
      <c r="ABR94" s="156"/>
      <c r="ABS94" s="156"/>
      <c r="ABT94" s="156"/>
      <c r="ABU94" s="156"/>
      <c r="ABV94" s="156"/>
      <c r="ABW94" s="156"/>
      <c r="ABX94" s="156"/>
      <c r="ABY94" s="156"/>
      <c r="ABZ94" s="156"/>
      <c r="ACA94" s="156"/>
      <c r="ACB94" s="156"/>
      <c r="ACC94" s="156"/>
      <c r="ACD94" s="156"/>
      <c r="ACE94" s="156"/>
      <c r="ACF94" s="156"/>
      <c r="ACG94" s="156"/>
      <c r="ACH94" s="156"/>
      <c r="ACI94" s="156"/>
      <c r="ACJ94" s="156"/>
      <c r="ACK94" s="156"/>
      <c r="ACL94" s="156"/>
      <c r="ACM94" s="156"/>
      <c r="ACN94" s="156"/>
      <c r="ACO94" s="156"/>
      <c r="ACP94" s="156"/>
      <c r="ACQ94" s="156"/>
      <c r="ACR94" s="156"/>
      <c r="ACS94" s="156"/>
      <c r="ACT94" s="156"/>
      <c r="ACU94" s="156"/>
      <c r="ACV94" s="156"/>
      <c r="ACW94" s="156"/>
      <c r="ACX94" s="156"/>
      <c r="ACY94" s="156"/>
      <c r="ACZ94" s="156"/>
      <c r="ADA94" s="156"/>
      <c r="ADB94" s="156"/>
      <c r="ADC94" s="156"/>
      <c r="ADD94" s="156"/>
      <c r="ADE94" s="156"/>
      <c r="ADF94" s="156"/>
      <c r="ADG94" s="156"/>
      <c r="ADH94" s="156"/>
      <c r="ADI94" s="156"/>
      <c r="ADJ94" s="156"/>
      <c r="ADK94" s="156"/>
      <c r="ADL94" s="156"/>
      <c r="ADM94" s="156"/>
      <c r="ADN94" s="156"/>
      <c r="ADO94" s="156"/>
      <c r="ADP94" s="156"/>
      <c r="ADQ94" s="156"/>
      <c r="ADR94" s="156"/>
      <c r="ADS94" s="156"/>
      <c r="ADT94" s="156"/>
      <c r="ADU94" s="156"/>
      <c r="ADV94" s="156"/>
      <c r="ADW94" s="156"/>
      <c r="ADX94" s="156"/>
      <c r="ADY94" s="156"/>
      <c r="ADZ94" s="156"/>
      <c r="AEA94" s="156"/>
      <c r="AEB94" s="156"/>
      <c r="AEC94" s="156"/>
      <c r="AED94" s="156"/>
      <c r="AEE94" s="156"/>
      <c r="AEF94" s="156"/>
      <c r="AEG94" s="156"/>
      <c r="AEH94" s="156"/>
      <c r="AEI94" s="156"/>
      <c r="AEJ94" s="156"/>
      <c r="AEK94" s="156"/>
      <c r="AEL94" s="156"/>
      <c r="AEM94" s="156"/>
      <c r="AEN94" s="156"/>
      <c r="AEO94" s="156"/>
      <c r="AEP94" s="156"/>
      <c r="AEQ94" s="156"/>
      <c r="AER94" s="156"/>
      <c r="AES94" s="156"/>
      <c r="AET94" s="156"/>
      <c r="AEU94" s="156"/>
      <c r="AEV94" s="156"/>
      <c r="AEW94" s="156"/>
      <c r="AEX94" s="156"/>
      <c r="AEY94" s="156"/>
      <c r="AEZ94" s="156"/>
      <c r="AFA94" s="156"/>
      <c r="AFB94" s="156"/>
      <c r="AFC94" s="156"/>
      <c r="AFD94" s="156"/>
      <c r="AFE94" s="156"/>
      <c r="AFF94" s="156"/>
      <c r="AFG94" s="156"/>
      <c r="AFH94" s="156"/>
      <c r="AFI94" s="156"/>
      <c r="AFJ94" s="156"/>
      <c r="AFK94" s="156"/>
      <c r="AFL94" s="156"/>
      <c r="AFM94" s="156"/>
      <c r="AFN94" s="156"/>
      <c r="AFO94" s="156"/>
      <c r="AFP94" s="156"/>
      <c r="AFQ94" s="156"/>
      <c r="AFR94" s="156"/>
      <c r="AFS94" s="156"/>
      <c r="AFT94" s="156"/>
      <c r="AFU94" s="156"/>
      <c r="AFV94" s="156"/>
      <c r="AFW94" s="156"/>
      <c r="AFX94" s="156"/>
      <c r="AFY94" s="156"/>
      <c r="AFZ94" s="156"/>
      <c r="AGA94" s="156"/>
      <c r="AGB94" s="156"/>
      <c r="AGC94" s="156"/>
      <c r="AGD94" s="156"/>
      <c r="AGE94" s="156"/>
      <c r="AGF94" s="156"/>
      <c r="AGG94" s="156"/>
      <c r="AGH94" s="156"/>
      <c r="AGI94" s="156"/>
      <c r="AGJ94" s="156"/>
      <c r="AGK94" s="156"/>
      <c r="AGL94" s="156"/>
      <c r="AGM94" s="156"/>
      <c r="AGN94" s="156"/>
      <c r="AGO94" s="156"/>
      <c r="AGP94" s="156"/>
      <c r="AGQ94" s="156"/>
      <c r="AGR94" s="156"/>
      <c r="AGS94" s="156"/>
      <c r="AGT94" s="156"/>
      <c r="AGU94" s="156"/>
      <c r="AGV94" s="156"/>
      <c r="AGW94" s="156"/>
      <c r="AGX94" s="156"/>
      <c r="AGY94" s="156"/>
      <c r="AGZ94" s="156"/>
      <c r="AHA94" s="156"/>
      <c r="AHB94" s="156"/>
      <c r="AHC94" s="156"/>
      <c r="AHD94" s="156"/>
      <c r="AHE94" s="156"/>
      <c r="AHF94" s="156"/>
      <c r="AHG94" s="156"/>
      <c r="AHH94" s="156"/>
      <c r="AHI94" s="156"/>
      <c r="AHJ94" s="156"/>
      <c r="AHK94" s="156"/>
      <c r="AHL94" s="156"/>
      <c r="AHM94" s="156"/>
      <c r="AHN94" s="156"/>
      <c r="AHO94" s="156"/>
      <c r="AHP94" s="156"/>
      <c r="AHQ94" s="156"/>
      <c r="AHR94" s="156"/>
      <c r="AHS94" s="156"/>
      <c r="AHT94" s="156"/>
      <c r="AHU94" s="156"/>
      <c r="AHV94" s="156"/>
      <c r="AHW94" s="156"/>
      <c r="AHX94" s="156"/>
      <c r="AHY94" s="156"/>
      <c r="AHZ94" s="156"/>
      <c r="AIA94" s="156"/>
      <c r="AIB94" s="156"/>
      <c r="AIC94" s="156"/>
      <c r="AID94" s="156"/>
      <c r="AIE94" s="156"/>
      <c r="AIF94" s="156"/>
      <c r="AIG94" s="156"/>
      <c r="AIH94" s="156"/>
      <c r="AII94" s="156"/>
      <c r="AIJ94" s="156"/>
      <c r="AIK94" s="156"/>
      <c r="AIL94" s="156"/>
      <c r="AIM94" s="156"/>
      <c r="AIN94" s="156"/>
      <c r="AIO94" s="156"/>
      <c r="AIP94" s="156"/>
      <c r="AIQ94" s="156"/>
      <c r="AIR94" s="156"/>
      <c r="AIS94" s="156"/>
      <c r="AIT94" s="156"/>
      <c r="AIU94" s="156"/>
      <c r="AIV94" s="156"/>
      <c r="AIW94" s="156"/>
      <c r="AIX94" s="156"/>
      <c r="AIY94" s="156"/>
      <c r="AIZ94" s="156"/>
      <c r="AJA94" s="156"/>
      <c r="AJB94" s="156"/>
      <c r="AJC94" s="156"/>
      <c r="AJD94" s="156"/>
      <c r="AJE94" s="156"/>
      <c r="AJF94" s="156"/>
      <c r="AJG94" s="156"/>
      <c r="AJH94" s="156"/>
      <c r="AJI94" s="156"/>
      <c r="AJJ94" s="156"/>
      <c r="AJK94" s="156"/>
      <c r="AJL94" s="156"/>
      <c r="AJM94" s="156"/>
      <c r="AJN94" s="156"/>
      <c r="AJO94" s="156"/>
      <c r="AJP94" s="156"/>
      <c r="AJQ94" s="156"/>
      <c r="AJR94" s="156"/>
      <c r="AJS94" s="156"/>
      <c r="AJT94" s="156"/>
      <c r="AJU94" s="156"/>
      <c r="AJV94" s="156"/>
      <c r="AJW94" s="156"/>
      <c r="AJX94" s="156"/>
      <c r="AJY94" s="156"/>
      <c r="AJZ94" s="156"/>
      <c r="AKA94" s="156"/>
      <c r="AKB94" s="156"/>
      <c r="AKC94" s="156"/>
      <c r="AKD94" s="156"/>
      <c r="AKE94" s="156"/>
      <c r="AKF94" s="156"/>
      <c r="AKG94" s="156"/>
      <c r="AKH94" s="156"/>
      <c r="AKI94" s="156"/>
      <c r="AKJ94" s="156"/>
      <c r="AKK94" s="156"/>
      <c r="AKL94" s="156"/>
      <c r="AKM94" s="156"/>
      <c r="AKN94" s="156"/>
      <c r="AKO94" s="156"/>
      <c r="AKP94" s="156"/>
      <c r="AKQ94" s="156"/>
      <c r="AKR94" s="156"/>
      <c r="AKS94" s="156"/>
      <c r="AKT94" s="156"/>
      <c r="AKU94" s="156"/>
      <c r="AKV94" s="156"/>
      <c r="AKW94" s="156"/>
      <c r="AKX94" s="156"/>
      <c r="AKY94" s="156"/>
      <c r="AKZ94" s="156"/>
      <c r="ALA94" s="156"/>
      <c r="ALB94" s="156"/>
      <c r="ALC94" s="156"/>
      <c r="ALD94" s="156"/>
      <c r="ALE94" s="156"/>
      <c r="ALF94" s="156"/>
      <c r="ALG94" s="156"/>
      <c r="ALH94" s="156"/>
      <c r="ALI94" s="156"/>
      <c r="ALJ94" s="156"/>
      <c r="ALK94" s="156"/>
      <c r="ALL94" s="156"/>
      <c r="ALM94" s="156"/>
      <c r="ALN94" s="156"/>
      <c r="ALO94" s="156"/>
      <c r="ALP94" s="156"/>
      <c r="ALQ94" s="156"/>
      <c r="ALR94" s="156"/>
      <c r="ALS94" s="156"/>
      <c r="ALT94" s="156"/>
      <c r="ALU94" s="156"/>
      <c r="ALV94" s="156"/>
      <c r="ALW94" s="156"/>
      <c r="ALX94" s="156"/>
      <c r="ALY94" s="156"/>
      <c r="ALZ94" s="156"/>
      <c r="AMA94" s="156"/>
      <c r="AMB94" s="156"/>
      <c r="AMC94" s="156"/>
      <c r="AMD94" s="156"/>
      <c r="AME94" s="156"/>
      <c r="AMF94" s="156"/>
      <c r="AMG94" s="156"/>
      <c r="AMH94" s="156"/>
      <c r="AMI94" s="156"/>
    </row>
    <row r="95" spans="1:1023" s="158" customFormat="1">
      <c r="A95" s="164" t="s">
        <v>219</v>
      </c>
      <c r="B95" s="165">
        <v>1</v>
      </c>
      <c r="C95" s="154"/>
      <c r="D95" s="154"/>
      <c r="E95" s="154"/>
      <c r="F95" s="162"/>
      <c r="G95" s="162"/>
      <c r="H95" s="163"/>
      <c r="I95" s="163"/>
      <c r="J95" s="163"/>
      <c r="K95" s="163"/>
      <c r="L95" s="163"/>
      <c r="M95" s="163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  <c r="BO95" s="156"/>
      <c r="BP95" s="156"/>
      <c r="BQ95" s="156"/>
      <c r="BR95" s="156"/>
      <c r="BS95" s="156"/>
      <c r="BT95" s="156"/>
      <c r="BU95" s="156"/>
      <c r="BV95" s="156"/>
      <c r="BW95" s="156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6"/>
      <c r="CI95" s="156"/>
      <c r="CJ95" s="156"/>
      <c r="CK95" s="156"/>
      <c r="CL95" s="156"/>
      <c r="CM95" s="156"/>
      <c r="CN95" s="156"/>
      <c r="CO95" s="156"/>
      <c r="CP95" s="156"/>
      <c r="CQ95" s="156"/>
      <c r="CR95" s="156"/>
      <c r="CS95" s="156"/>
      <c r="CT95" s="156"/>
      <c r="CU95" s="156"/>
      <c r="CV95" s="156"/>
      <c r="CW95" s="156"/>
      <c r="CX95" s="156"/>
      <c r="CY95" s="156"/>
      <c r="CZ95" s="156"/>
      <c r="DA95" s="156"/>
      <c r="DB95" s="156"/>
      <c r="DC95" s="156"/>
      <c r="DD95" s="156"/>
      <c r="DE95" s="156"/>
      <c r="DF95" s="156"/>
      <c r="DG95" s="156"/>
      <c r="DH95" s="156"/>
      <c r="DI95" s="156"/>
      <c r="DJ95" s="156"/>
      <c r="DK95" s="156"/>
      <c r="DL95" s="156"/>
      <c r="DM95" s="156"/>
      <c r="DN95" s="156"/>
      <c r="DO95" s="156"/>
      <c r="DP95" s="156"/>
      <c r="DQ95" s="156"/>
      <c r="DR95" s="156"/>
      <c r="DS95" s="156"/>
      <c r="DT95" s="156"/>
      <c r="DU95" s="156"/>
      <c r="DV95" s="156"/>
      <c r="DW95" s="156"/>
      <c r="DX95" s="156"/>
      <c r="DY95" s="156"/>
      <c r="DZ95" s="156"/>
      <c r="EA95" s="156"/>
      <c r="EB95" s="156"/>
      <c r="EC95" s="156"/>
      <c r="ED95" s="156"/>
      <c r="EE95" s="156"/>
      <c r="EF95" s="156"/>
      <c r="EG95" s="156"/>
      <c r="EH95" s="156"/>
      <c r="EI95" s="156"/>
      <c r="EJ95" s="156"/>
      <c r="EK95" s="156"/>
      <c r="EL95" s="156"/>
      <c r="EM95" s="156"/>
      <c r="EN95" s="156"/>
      <c r="EO95" s="156"/>
      <c r="EP95" s="156"/>
      <c r="EQ95" s="156"/>
      <c r="ER95" s="156"/>
      <c r="ES95" s="156"/>
      <c r="ET95" s="156"/>
      <c r="EU95" s="156"/>
      <c r="EV95" s="156"/>
      <c r="EW95" s="156"/>
      <c r="EX95" s="156"/>
      <c r="EY95" s="156"/>
      <c r="EZ95" s="156"/>
      <c r="FA95" s="156"/>
      <c r="FB95" s="156"/>
      <c r="FC95" s="156"/>
      <c r="FD95" s="156"/>
      <c r="FE95" s="156"/>
      <c r="FF95" s="156"/>
      <c r="FG95" s="156"/>
      <c r="FH95" s="156"/>
      <c r="FI95" s="156"/>
      <c r="FJ95" s="156"/>
      <c r="FK95" s="156"/>
      <c r="FL95" s="156"/>
      <c r="FM95" s="156"/>
      <c r="FN95" s="156"/>
      <c r="FO95" s="156"/>
      <c r="FP95" s="156"/>
      <c r="FQ95" s="156"/>
      <c r="FR95" s="156"/>
      <c r="FS95" s="156"/>
      <c r="FT95" s="156"/>
      <c r="FU95" s="156"/>
      <c r="FV95" s="156"/>
      <c r="FW95" s="156"/>
      <c r="FX95" s="156"/>
      <c r="FY95" s="156"/>
      <c r="FZ95" s="156"/>
      <c r="GA95" s="156"/>
      <c r="GB95" s="156"/>
      <c r="GC95" s="156"/>
      <c r="GD95" s="156"/>
      <c r="GE95" s="156"/>
      <c r="GF95" s="156"/>
      <c r="GG95" s="156"/>
      <c r="GH95" s="156"/>
      <c r="GI95" s="156"/>
      <c r="GJ95" s="156"/>
      <c r="GK95" s="156"/>
      <c r="GL95" s="156"/>
      <c r="GM95" s="156"/>
      <c r="GN95" s="156"/>
      <c r="GO95" s="156"/>
      <c r="GP95" s="156"/>
      <c r="GQ95" s="156"/>
      <c r="GR95" s="156"/>
      <c r="GS95" s="156"/>
      <c r="GT95" s="156"/>
      <c r="GU95" s="156"/>
      <c r="GV95" s="156"/>
      <c r="GW95" s="156"/>
      <c r="GX95" s="156"/>
      <c r="GY95" s="156"/>
      <c r="GZ95" s="156"/>
      <c r="HA95" s="156"/>
      <c r="HB95" s="156"/>
      <c r="HC95" s="156"/>
      <c r="HD95" s="156"/>
      <c r="HE95" s="156"/>
      <c r="HF95" s="156"/>
      <c r="HG95" s="156"/>
      <c r="HH95" s="156"/>
      <c r="HI95" s="156"/>
      <c r="HJ95" s="156"/>
      <c r="HK95" s="156"/>
      <c r="HL95" s="156"/>
      <c r="HM95" s="156"/>
      <c r="HN95" s="156"/>
      <c r="HO95" s="156"/>
      <c r="HP95" s="156"/>
      <c r="HQ95" s="156"/>
      <c r="HR95" s="156"/>
      <c r="HS95" s="156"/>
      <c r="HT95" s="156"/>
      <c r="HU95" s="156"/>
      <c r="HV95" s="156"/>
      <c r="HW95" s="156"/>
      <c r="HX95" s="156"/>
      <c r="HY95" s="156"/>
      <c r="HZ95" s="156"/>
      <c r="IA95" s="156"/>
      <c r="IB95" s="156"/>
      <c r="IC95" s="156"/>
      <c r="ID95" s="156"/>
      <c r="IE95" s="156"/>
      <c r="IF95" s="156"/>
      <c r="IG95" s="156"/>
      <c r="IH95" s="156"/>
      <c r="II95" s="156"/>
      <c r="IJ95" s="156"/>
      <c r="IK95" s="156"/>
      <c r="IL95" s="156"/>
      <c r="IM95" s="156"/>
      <c r="IN95" s="156"/>
      <c r="IO95" s="156"/>
      <c r="IP95" s="156"/>
      <c r="IQ95" s="156"/>
      <c r="IR95" s="156"/>
      <c r="IS95" s="156"/>
      <c r="IT95" s="156"/>
      <c r="IU95" s="156"/>
      <c r="IV95" s="156"/>
      <c r="IW95" s="156"/>
      <c r="IX95" s="156"/>
      <c r="IY95" s="156"/>
      <c r="IZ95" s="156"/>
      <c r="JA95" s="156"/>
      <c r="JB95" s="156"/>
      <c r="JC95" s="156"/>
      <c r="JD95" s="156"/>
      <c r="JE95" s="156"/>
      <c r="JF95" s="156"/>
      <c r="JG95" s="156"/>
      <c r="JH95" s="156"/>
      <c r="JI95" s="156"/>
      <c r="JJ95" s="156"/>
      <c r="JK95" s="156"/>
      <c r="JL95" s="156"/>
      <c r="JM95" s="156"/>
      <c r="JN95" s="156"/>
      <c r="JO95" s="156"/>
      <c r="JP95" s="156"/>
      <c r="JQ95" s="156"/>
      <c r="JR95" s="156"/>
      <c r="JS95" s="156"/>
      <c r="JT95" s="156"/>
      <c r="JU95" s="156"/>
      <c r="JV95" s="156"/>
      <c r="JW95" s="156"/>
      <c r="JX95" s="156"/>
      <c r="JY95" s="156"/>
      <c r="JZ95" s="156"/>
      <c r="KA95" s="156"/>
      <c r="KB95" s="156"/>
      <c r="KC95" s="156"/>
      <c r="KD95" s="156"/>
      <c r="KE95" s="156"/>
      <c r="KF95" s="156"/>
      <c r="KG95" s="156"/>
      <c r="KH95" s="156"/>
      <c r="KI95" s="156"/>
      <c r="KJ95" s="156"/>
      <c r="KK95" s="156"/>
      <c r="KL95" s="156"/>
      <c r="KM95" s="156"/>
      <c r="KN95" s="156"/>
      <c r="KO95" s="156"/>
      <c r="KP95" s="156"/>
      <c r="KQ95" s="156"/>
      <c r="KR95" s="156"/>
      <c r="KS95" s="156"/>
      <c r="KT95" s="156"/>
      <c r="KU95" s="156"/>
      <c r="KV95" s="156"/>
      <c r="KW95" s="156"/>
      <c r="KX95" s="156"/>
      <c r="KY95" s="156"/>
      <c r="KZ95" s="156"/>
      <c r="LA95" s="156"/>
      <c r="LB95" s="156"/>
      <c r="LC95" s="156"/>
      <c r="LD95" s="156"/>
      <c r="LE95" s="156"/>
      <c r="LF95" s="156"/>
      <c r="LG95" s="156"/>
      <c r="LH95" s="156"/>
      <c r="LI95" s="156"/>
      <c r="LJ95" s="156"/>
      <c r="LK95" s="156"/>
      <c r="LL95" s="156"/>
      <c r="LM95" s="156"/>
      <c r="LN95" s="156"/>
      <c r="LO95" s="156"/>
      <c r="LP95" s="156"/>
      <c r="LQ95" s="156"/>
      <c r="LR95" s="156"/>
      <c r="LS95" s="156"/>
      <c r="LT95" s="156"/>
      <c r="LU95" s="156"/>
      <c r="LV95" s="156"/>
      <c r="LW95" s="156"/>
      <c r="LX95" s="156"/>
      <c r="LY95" s="156"/>
      <c r="LZ95" s="156"/>
      <c r="MA95" s="156"/>
      <c r="MB95" s="156"/>
      <c r="MC95" s="156"/>
      <c r="MD95" s="156"/>
      <c r="ME95" s="156"/>
      <c r="MF95" s="156"/>
      <c r="MG95" s="156"/>
      <c r="MH95" s="156"/>
      <c r="MI95" s="156"/>
      <c r="MJ95" s="156"/>
      <c r="MK95" s="156"/>
      <c r="ML95" s="156"/>
      <c r="MM95" s="156"/>
      <c r="MN95" s="156"/>
      <c r="MO95" s="156"/>
      <c r="MP95" s="156"/>
      <c r="MQ95" s="156"/>
      <c r="MR95" s="156"/>
      <c r="MS95" s="156"/>
      <c r="MT95" s="156"/>
      <c r="MU95" s="156"/>
      <c r="MV95" s="156"/>
      <c r="MW95" s="156"/>
      <c r="MX95" s="156"/>
      <c r="MY95" s="156"/>
      <c r="MZ95" s="156"/>
      <c r="NA95" s="156"/>
      <c r="NB95" s="156"/>
      <c r="NC95" s="156"/>
      <c r="ND95" s="156"/>
      <c r="NE95" s="156"/>
      <c r="NF95" s="156"/>
      <c r="NG95" s="156"/>
      <c r="NH95" s="156"/>
      <c r="NI95" s="156"/>
      <c r="NJ95" s="156"/>
      <c r="NK95" s="156"/>
      <c r="NL95" s="156"/>
      <c r="NM95" s="156"/>
      <c r="NN95" s="156"/>
      <c r="NO95" s="156"/>
      <c r="NP95" s="156"/>
      <c r="NQ95" s="156"/>
      <c r="NR95" s="156"/>
      <c r="NS95" s="156"/>
      <c r="NT95" s="156"/>
      <c r="NU95" s="156"/>
      <c r="NV95" s="156"/>
      <c r="NW95" s="156"/>
      <c r="NX95" s="156"/>
      <c r="NY95" s="156"/>
      <c r="NZ95" s="156"/>
      <c r="OA95" s="156"/>
      <c r="OB95" s="156"/>
      <c r="OC95" s="156"/>
      <c r="OD95" s="156"/>
      <c r="OE95" s="156"/>
      <c r="OF95" s="156"/>
      <c r="OG95" s="156"/>
      <c r="OH95" s="156"/>
      <c r="OI95" s="156"/>
      <c r="OJ95" s="156"/>
      <c r="OK95" s="156"/>
      <c r="OL95" s="156"/>
      <c r="OM95" s="156"/>
      <c r="ON95" s="156"/>
      <c r="OO95" s="156"/>
      <c r="OP95" s="156"/>
      <c r="OQ95" s="156"/>
      <c r="OR95" s="156"/>
      <c r="OS95" s="156"/>
      <c r="OT95" s="156"/>
      <c r="OU95" s="156"/>
      <c r="OV95" s="156"/>
      <c r="OW95" s="156"/>
      <c r="OX95" s="156"/>
      <c r="OY95" s="156"/>
      <c r="OZ95" s="156"/>
      <c r="PA95" s="156"/>
      <c r="PB95" s="156"/>
      <c r="PC95" s="156"/>
      <c r="PD95" s="156"/>
      <c r="PE95" s="156"/>
      <c r="PF95" s="156"/>
      <c r="PG95" s="156"/>
      <c r="PH95" s="156"/>
      <c r="PI95" s="156"/>
      <c r="PJ95" s="156"/>
      <c r="PK95" s="156"/>
      <c r="PL95" s="156"/>
      <c r="PM95" s="156"/>
      <c r="PN95" s="156"/>
      <c r="PO95" s="156"/>
      <c r="PP95" s="156"/>
      <c r="PQ95" s="156"/>
      <c r="PR95" s="156"/>
      <c r="PS95" s="156"/>
      <c r="PT95" s="156"/>
      <c r="PU95" s="156"/>
      <c r="PV95" s="156"/>
      <c r="PW95" s="156"/>
      <c r="PX95" s="156"/>
      <c r="PY95" s="156"/>
      <c r="PZ95" s="156"/>
      <c r="QA95" s="156"/>
      <c r="QB95" s="156"/>
      <c r="QC95" s="156"/>
      <c r="QD95" s="156"/>
      <c r="QE95" s="156"/>
      <c r="QF95" s="156"/>
      <c r="QG95" s="156"/>
      <c r="QH95" s="156"/>
      <c r="QI95" s="156"/>
      <c r="QJ95" s="156"/>
      <c r="QK95" s="156"/>
      <c r="QL95" s="156"/>
      <c r="QM95" s="156"/>
      <c r="QN95" s="156"/>
      <c r="QO95" s="156"/>
      <c r="QP95" s="156"/>
      <c r="QQ95" s="156"/>
      <c r="QR95" s="156"/>
      <c r="QS95" s="156"/>
      <c r="QT95" s="156"/>
      <c r="QU95" s="156"/>
      <c r="QV95" s="156"/>
      <c r="QW95" s="156"/>
      <c r="QX95" s="156"/>
      <c r="QY95" s="156"/>
      <c r="QZ95" s="156"/>
      <c r="RA95" s="156"/>
      <c r="RB95" s="156"/>
      <c r="RC95" s="156"/>
      <c r="RD95" s="156"/>
      <c r="RE95" s="156"/>
      <c r="RF95" s="156"/>
      <c r="RG95" s="156"/>
      <c r="RH95" s="156"/>
      <c r="RI95" s="156"/>
      <c r="RJ95" s="156"/>
      <c r="RK95" s="156"/>
      <c r="RL95" s="156"/>
      <c r="RM95" s="156"/>
      <c r="RN95" s="156"/>
      <c r="RO95" s="156"/>
      <c r="RP95" s="156"/>
      <c r="RQ95" s="156"/>
      <c r="RR95" s="156"/>
      <c r="RS95" s="156"/>
      <c r="RT95" s="156"/>
      <c r="RU95" s="156"/>
      <c r="RV95" s="156"/>
      <c r="RW95" s="156"/>
      <c r="RX95" s="156"/>
      <c r="RY95" s="156"/>
      <c r="RZ95" s="156"/>
      <c r="SA95" s="156"/>
      <c r="SB95" s="156"/>
      <c r="SC95" s="156"/>
      <c r="SD95" s="156"/>
      <c r="SE95" s="156"/>
      <c r="SF95" s="156"/>
      <c r="SG95" s="156"/>
      <c r="SH95" s="156"/>
      <c r="SI95" s="156"/>
      <c r="SJ95" s="156"/>
      <c r="SK95" s="156"/>
      <c r="SL95" s="156"/>
      <c r="SM95" s="156"/>
      <c r="SN95" s="156"/>
      <c r="SO95" s="156"/>
      <c r="SP95" s="156"/>
      <c r="SQ95" s="156"/>
      <c r="SR95" s="156"/>
      <c r="SS95" s="156"/>
      <c r="ST95" s="156"/>
      <c r="SU95" s="156"/>
      <c r="SV95" s="156"/>
      <c r="SW95" s="156"/>
      <c r="SX95" s="156"/>
      <c r="SY95" s="156"/>
      <c r="SZ95" s="156"/>
      <c r="TA95" s="156"/>
      <c r="TB95" s="156"/>
      <c r="TC95" s="156"/>
      <c r="TD95" s="156"/>
      <c r="TE95" s="156"/>
      <c r="TF95" s="156"/>
      <c r="TG95" s="156"/>
      <c r="TH95" s="156"/>
      <c r="TI95" s="156"/>
      <c r="TJ95" s="156"/>
      <c r="TK95" s="156"/>
      <c r="TL95" s="156"/>
      <c r="TM95" s="156"/>
      <c r="TN95" s="156"/>
      <c r="TO95" s="156"/>
      <c r="TP95" s="156"/>
      <c r="TQ95" s="156"/>
      <c r="TR95" s="156"/>
      <c r="TS95" s="156"/>
      <c r="TT95" s="156"/>
      <c r="TU95" s="156"/>
      <c r="TV95" s="156"/>
      <c r="TW95" s="156"/>
      <c r="TX95" s="156"/>
      <c r="TY95" s="156"/>
      <c r="TZ95" s="156"/>
      <c r="UA95" s="156"/>
      <c r="UB95" s="156"/>
      <c r="UC95" s="156"/>
      <c r="UD95" s="156"/>
      <c r="UE95" s="156"/>
      <c r="UF95" s="156"/>
      <c r="UG95" s="156"/>
      <c r="UH95" s="156"/>
      <c r="UI95" s="156"/>
      <c r="UJ95" s="156"/>
      <c r="UK95" s="156"/>
      <c r="UL95" s="156"/>
      <c r="UM95" s="156"/>
      <c r="UN95" s="156"/>
      <c r="UO95" s="156"/>
      <c r="UP95" s="156"/>
      <c r="UQ95" s="156"/>
      <c r="UR95" s="156"/>
      <c r="US95" s="156"/>
      <c r="UT95" s="156"/>
      <c r="UU95" s="156"/>
      <c r="UV95" s="156"/>
      <c r="UW95" s="156"/>
      <c r="UX95" s="156"/>
      <c r="UY95" s="156"/>
      <c r="UZ95" s="156"/>
      <c r="VA95" s="156"/>
      <c r="VB95" s="156"/>
      <c r="VC95" s="156"/>
      <c r="VD95" s="156"/>
      <c r="VE95" s="156"/>
      <c r="VF95" s="156"/>
      <c r="VG95" s="156"/>
      <c r="VH95" s="156"/>
      <c r="VI95" s="156"/>
      <c r="VJ95" s="156"/>
      <c r="VK95" s="156"/>
      <c r="VL95" s="156"/>
      <c r="VM95" s="156"/>
      <c r="VN95" s="156"/>
      <c r="VO95" s="156"/>
      <c r="VP95" s="156"/>
      <c r="VQ95" s="156"/>
      <c r="VR95" s="156"/>
      <c r="VS95" s="156"/>
      <c r="VT95" s="156"/>
      <c r="VU95" s="156"/>
      <c r="VV95" s="156"/>
      <c r="VW95" s="156"/>
      <c r="VX95" s="156"/>
      <c r="VY95" s="156"/>
      <c r="VZ95" s="156"/>
      <c r="WA95" s="156"/>
      <c r="WB95" s="156"/>
      <c r="WC95" s="156"/>
      <c r="WD95" s="156"/>
      <c r="WE95" s="156"/>
      <c r="WF95" s="156"/>
      <c r="WG95" s="156"/>
      <c r="WH95" s="156"/>
      <c r="WI95" s="156"/>
      <c r="WJ95" s="156"/>
      <c r="WK95" s="156"/>
      <c r="WL95" s="156"/>
      <c r="WM95" s="156"/>
      <c r="WN95" s="156"/>
      <c r="WO95" s="156"/>
      <c r="WP95" s="156"/>
      <c r="WQ95" s="156"/>
      <c r="WR95" s="156"/>
      <c r="WS95" s="156"/>
      <c r="WT95" s="156"/>
      <c r="WU95" s="156"/>
      <c r="WV95" s="156"/>
      <c r="WW95" s="156"/>
      <c r="WX95" s="156"/>
      <c r="WY95" s="156"/>
      <c r="WZ95" s="156"/>
      <c r="XA95" s="156"/>
      <c r="XB95" s="156"/>
      <c r="XC95" s="156"/>
      <c r="XD95" s="156"/>
      <c r="XE95" s="156"/>
      <c r="XF95" s="156"/>
      <c r="XG95" s="156"/>
      <c r="XH95" s="156"/>
      <c r="XI95" s="156"/>
      <c r="XJ95" s="156"/>
      <c r="XK95" s="156"/>
      <c r="XL95" s="156"/>
      <c r="XM95" s="156"/>
      <c r="XN95" s="156"/>
      <c r="XO95" s="156"/>
      <c r="XP95" s="156"/>
      <c r="XQ95" s="156"/>
      <c r="XR95" s="156"/>
      <c r="XS95" s="156"/>
      <c r="XT95" s="156"/>
      <c r="XU95" s="156"/>
      <c r="XV95" s="156"/>
      <c r="XW95" s="156"/>
      <c r="XX95" s="156"/>
      <c r="XY95" s="156"/>
      <c r="XZ95" s="156"/>
      <c r="YA95" s="156"/>
      <c r="YB95" s="156"/>
      <c r="YC95" s="156"/>
      <c r="YD95" s="156"/>
      <c r="YE95" s="156"/>
      <c r="YF95" s="156"/>
      <c r="YG95" s="156"/>
      <c r="YH95" s="156"/>
      <c r="YI95" s="156"/>
      <c r="YJ95" s="156"/>
      <c r="YK95" s="156"/>
      <c r="YL95" s="156"/>
      <c r="YM95" s="156"/>
      <c r="YN95" s="156"/>
      <c r="YO95" s="156"/>
      <c r="YP95" s="156"/>
      <c r="YQ95" s="156"/>
      <c r="YR95" s="156"/>
      <c r="YS95" s="156"/>
      <c r="YT95" s="156"/>
      <c r="YU95" s="156"/>
      <c r="YV95" s="156"/>
      <c r="YW95" s="156"/>
      <c r="YX95" s="156"/>
      <c r="YY95" s="156"/>
      <c r="YZ95" s="156"/>
      <c r="ZA95" s="156"/>
      <c r="ZB95" s="156"/>
      <c r="ZC95" s="156"/>
      <c r="ZD95" s="156"/>
      <c r="ZE95" s="156"/>
      <c r="ZF95" s="156"/>
      <c r="ZG95" s="156"/>
      <c r="ZH95" s="156"/>
      <c r="ZI95" s="156"/>
      <c r="ZJ95" s="156"/>
      <c r="ZK95" s="156"/>
      <c r="ZL95" s="156"/>
      <c r="ZM95" s="156"/>
      <c r="ZN95" s="156"/>
      <c r="ZO95" s="156"/>
      <c r="ZP95" s="156"/>
      <c r="ZQ95" s="156"/>
      <c r="ZR95" s="156"/>
      <c r="ZS95" s="156"/>
      <c r="ZT95" s="156"/>
      <c r="ZU95" s="156"/>
      <c r="ZV95" s="156"/>
      <c r="ZW95" s="156"/>
      <c r="ZX95" s="156"/>
      <c r="ZY95" s="156"/>
      <c r="ZZ95" s="156"/>
      <c r="AAA95" s="156"/>
      <c r="AAB95" s="156"/>
      <c r="AAC95" s="156"/>
      <c r="AAD95" s="156"/>
      <c r="AAE95" s="156"/>
      <c r="AAF95" s="156"/>
      <c r="AAG95" s="156"/>
      <c r="AAH95" s="156"/>
      <c r="AAI95" s="156"/>
      <c r="AAJ95" s="156"/>
      <c r="AAK95" s="156"/>
      <c r="AAL95" s="156"/>
      <c r="AAM95" s="156"/>
      <c r="AAN95" s="156"/>
      <c r="AAO95" s="156"/>
      <c r="AAP95" s="156"/>
      <c r="AAQ95" s="156"/>
      <c r="AAR95" s="156"/>
      <c r="AAS95" s="156"/>
      <c r="AAT95" s="156"/>
      <c r="AAU95" s="156"/>
      <c r="AAV95" s="156"/>
      <c r="AAW95" s="156"/>
      <c r="AAX95" s="156"/>
      <c r="AAY95" s="156"/>
      <c r="AAZ95" s="156"/>
      <c r="ABA95" s="156"/>
      <c r="ABB95" s="156"/>
      <c r="ABC95" s="156"/>
      <c r="ABD95" s="156"/>
      <c r="ABE95" s="156"/>
      <c r="ABF95" s="156"/>
      <c r="ABG95" s="156"/>
      <c r="ABH95" s="156"/>
      <c r="ABI95" s="156"/>
      <c r="ABJ95" s="156"/>
      <c r="ABK95" s="156"/>
      <c r="ABL95" s="156"/>
      <c r="ABM95" s="156"/>
      <c r="ABN95" s="156"/>
      <c r="ABO95" s="156"/>
      <c r="ABP95" s="156"/>
      <c r="ABQ95" s="156"/>
      <c r="ABR95" s="156"/>
      <c r="ABS95" s="156"/>
      <c r="ABT95" s="156"/>
      <c r="ABU95" s="156"/>
      <c r="ABV95" s="156"/>
      <c r="ABW95" s="156"/>
      <c r="ABX95" s="156"/>
      <c r="ABY95" s="156"/>
      <c r="ABZ95" s="156"/>
      <c r="ACA95" s="156"/>
      <c r="ACB95" s="156"/>
      <c r="ACC95" s="156"/>
      <c r="ACD95" s="156"/>
      <c r="ACE95" s="156"/>
      <c r="ACF95" s="156"/>
      <c r="ACG95" s="156"/>
      <c r="ACH95" s="156"/>
      <c r="ACI95" s="156"/>
      <c r="ACJ95" s="156"/>
      <c r="ACK95" s="156"/>
      <c r="ACL95" s="156"/>
      <c r="ACM95" s="156"/>
      <c r="ACN95" s="156"/>
      <c r="ACO95" s="156"/>
      <c r="ACP95" s="156"/>
      <c r="ACQ95" s="156"/>
      <c r="ACR95" s="156"/>
      <c r="ACS95" s="156"/>
      <c r="ACT95" s="156"/>
      <c r="ACU95" s="156"/>
      <c r="ACV95" s="156"/>
      <c r="ACW95" s="156"/>
      <c r="ACX95" s="156"/>
      <c r="ACY95" s="156"/>
      <c r="ACZ95" s="156"/>
      <c r="ADA95" s="156"/>
      <c r="ADB95" s="156"/>
      <c r="ADC95" s="156"/>
      <c r="ADD95" s="156"/>
      <c r="ADE95" s="156"/>
      <c r="ADF95" s="156"/>
      <c r="ADG95" s="156"/>
      <c r="ADH95" s="156"/>
      <c r="ADI95" s="156"/>
      <c r="ADJ95" s="156"/>
      <c r="ADK95" s="156"/>
      <c r="ADL95" s="156"/>
      <c r="ADM95" s="156"/>
      <c r="ADN95" s="156"/>
      <c r="ADO95" s="156"/>
      <c r="ADP95" s="156"/>
      <c r="ADQ95" s="156"/>
      <c r="ADR95" s="156"/>
      <c r="ADS95" s="156"/>
      <c r="ADT95" s="156"/>
      <c r="ADU95" s="156"/>
      <c r="ADV95" s="156"/>
      <c r="ADW95" s="156"/>
      <c r="ADX95" s="156"/>
      <c r="ADY95" s="156"/>
      <c r="ADZ95" s="156"/>
      <c r="AEA95" s="156"/>
      <c r="AEB95" s="156"/>
      <c r="AEC95" s="156"/>
      <c r="AED95" s="156"/>
      <c r="AEE95" s="156"/>
      <c r="AEF95" s="156"/>
      <c r="AEG95" s="156"/>
      <c r="AEH95" s="156"/>
      <c r="AEI95" s="156"/>
      <c r="AEJ95" s="156"/>
      <c r="AEK95" s="156"/>
      <c r="AEL95" s="156"/>
      <c r="AEM95" s="156"/>
      <c r="AEN95" s="156"/>
      <c r="AEO95" s="156"/>
      <c r="AEP95" s="156"/>
      <c r="AEQ95" s="156"/>
      <c r="AER95" s="156"/>
      <c r="AES95" s="156"/>
      <c r="AET95" s="156"/>
      <c r="AEU95" s="156"/>
      <c r="AEV95" s="156"/>
      <c r="AEW95" s="156"/>
      <c r="AEX95" s="156"/>
      <c r="AEY95" s="156"/>
      <c r="AEZ95" s="156"/>
      <c r="AFA95" s="156"/>
      <c r="AFB95" s="156"/>
      <c r="AFC95" s="156"/>
      <c r="AFD95" s="156"/>
      <c r="AFE95" s="156"/>
      <c r="AFF95" s="156"/>
      <c r="AFG95" s="156"/>
      <c r="AFH95" s="156"/>
      <c r="AFI95" s="156"/>
      <c r="AFJ95" s="156"/>
      <c r="AFK95" s="156"/>
      <c r="AFL95" s="156"/>
      <c r="AFM95" s="156"/>
      <c r="AFN95" s="156"/>
      <c r="AFO95" s="156"/>
      <c r="AFP95" s="156"/>
      <c r="AFQ95" s="156"/>
      <c r="AFR95" s="156"/>
      <c r="AFS95" s="156"/>
      <c r="AFT95" s="156"/>
      <c r="AFU95" s="156"/>
      <c r="AFV95" s="156"/>
      <c r="AFW95" s="156"/>
      <c r="AFX95" s="156"/>
      <c r="AFY95" s="156"/>
      <c r="AFZ95" s="156"/>
      <c r="AGA95" s="156"/>
      <c r="AGB95" s="156"/>
      <c r="AGC95" s="156"/>
      <c r="AGD95" s="156"/>
      <c r="AGE95" s="156"/>
      <c r="AGF95" s="156"/>
      <c r="AGG95" s="156"/>
      <c r="AGH95" s="156"/>
      <c r="AGI95" s="156"/>
      <c r="AGJ95" s="156"/>
      <c r="AGK95" s="156"/>
      <c r="AGL95" s="156"/>
      <c r="AGM95" s="156"/>
      <c r="AGN95" s="156"/>
      <c r="AGO95" s="156"/>
      <c r="AGP95" s="156"/>
      <c r="AGQ95" s="156"/>
      <c r="AGR95" s="156"/>
      <c r="AGS95" s="156"/>
      <c r="AGT95" s="156"/>
      <c r="AGU95" s="156"/>
      <c r="AGV95" s="156"/>
      <c r="AGW95" s="156"/>
      <c r="AGX95" s="156"/>
      <c r="AGY95" s="156"/>
      <c r="AGZ95" s="156"/>
      <c r="AHA95" s="156"/>
      <c r="AHB95" s="156"/>
      <c r="AHC95" s="156"/>
      <c r="AHD95" s="156"/>
      <c r="AHE95" s="156"/>
      <c r="AHF95" s="156"/>
      <c r="AHG95" s="156"/>
      <c r="AHH95" s="156"/>
      <c r="AHI95" s="156"/>
      <c r="AHJ95" s="156"/>
      <c r="AHK95" s="156"/>
      <c r="AHL95" s="156"/>
      <c r="AHM95" s="156"/>
      <c r="AHN95" s="156"/>
      <c r="AHO95" s="156"/>
      <c r="AHP95" s="156"/>
      <c r="AHQ95" s="156"/>
      <c r="AHR95" s="156"/>
      <c r="AHS95" s="156"/>
      <c r="AHT95" s="156"/>
      <c r="AHU95" s="156"/>
      <c r="AHV95" s="156"/>
      <c r="AHW95" s="156"/>
      <c r="AHX95" s="156"/>
      <c r="AHY95" s="156"/>
      <c r="AHZ95" s="156"/>
      <c r="AIA95" s="156"/>
      <c r="AIB95" s="156"/>
      <c r="AIC95" s="156"/>
      <c r="AID95" s="156"/>
      <c r="AIE95" s="156"/>
      <c r="AIF95" s="156"/>
      <c r="AIG95" s="156"/>
      <c r="AIH95" s="156"/>
      <c r="AII95" s="156"/>
      <c r="AIJ95" s="156"/>
      <c r="AIK95" s="156"/>
      <c r="AIL95" s="156"/>
      <c r="AIM95" s="156"/>
      <c r="AIN95" s="156"/>
      <c r="AIO95" s="156"/>
      <c r="AIP95" s="156"/>
      <c r="AIQ95" s="156"/>
      <c r="AIR95" s="156"/>
      <c r="AIS95" s="156"/>
      <c r="AIT95" s="156"/>
      <c r="AIU95" s="156"/>
      <c r="AIV95" s="156"/>
      <c r="AIW95" s="156"/>
      <c r="AIX95" s="156"/>
      <c r="AIY95" s="156"/>
      <c r="AIZ95" s="156"/>
      <c r="AJA95" s="156"/>
      <c r="AJB95" s="156"/>
      <c r="AJC95" s="156"/>
      <c r="AJD95" s="156"/>
      <c r="AJE95" s="156"/>
      <c r="AJF95" s="156"/>
      <c r="AJG95" s="156"/>
      <c r="AJH95" s="156"/>
      <c r="AJI95" s="156"/>
      <c r="AJJ95" s="156"/>
      <c r="AJK95" s="156"/>
      <c r="AJL95" s="156"/>
      <c r="AJM95" s="156"/>
      <c r="AJN95" s="156"/>
      <c r="AJO95" s="156"/>
      <c r="AJP95" s="156"/>
      <c r="AJQ95" s="156"/>
      <c r="AJR95" s="156"/>
      <c r="AJS95" s="156"/>
      <c r="AJT95" s="156"/>
      <c r="AJU95" s="156"/>
      <c r="AJV95" s="156"/>
      <c r="AJW95" s="156"/>
      <c r="AJX95" s="156"/>
      <c r="AJY95" s="156"/>
      <c r="AJZ95" s="156"/>
      <c r="AKA95" s="156"/>
      <c r="AKB95" s="156"/>
      <c r="AKC95" s="156"/>
      <c r="AKD95" s="156"/>
      <c r="AKE95" s="156"/>
      <c r="AKF95" s="156"/>
      <c r="AKG95" s="156"/>
      <c r="AKH95" s="156"/>
      <c r="AKI95" s="156"/>
      <c r="AKJ95" s="156"/>
      <c r="AKK95" s="156"/>
      <c r="AKL95" s="156"/>
      <c r="AKM95" s="156"/>
      <c r="AKN95" s="156"/>
      <c r="AKO95" s="156"/>
      <c r="AKP95" s="156"/>
      <c r="AKQ95" s="156"/>
      <c r="AKR95" s="156"/>
      <c r="AKS95" s="156"/>
      <c r="AKT95" s="156"/>
      <c r="AKU95" s="156"/>
      <c r="AKV95" s="156"/>
      <c r="AKW95" s="156"/>
      <c r="AKX95" s="156"/>
      <c r="AKY95" s="156"/>
      <c r="AKZ95" s="156"/>
      <c r="ALA95" s="156"/>
      <c r="ALB95" s="156"/>
      <c r="ALC95" s="156"/>
      <c r="ALD95" s="156"/>
      <c r="ALE95" s="156"/>
      <c r="ALF95" s="156"/>
      <c r="ALG95" s="156"/>
      <c r="ALH95" s="156"/>
      <c r="ALI95" s="156"/>
      <c r="ALJ95" s="156"/>
      <c r="ALK95" s="156"/>
      <c r="ALL95" s="156"/>
      <c r="ALM95" s="156"/>
      <c r="ALN95" s="156"/>
      <c r="ALO95" s="156"/>
      <c r="ALP95" s="156"/>
      <c r="ALQ95" s="156"/>
      <c r="ALR95" s="156"/>
      <c r="ALS95" s="156"/>
      <c r="ALT95" s="156"/>
      <c r="ALU95" s="156"/>
      <c r="ALV95" s="156"/>
      <c r="ALW95" s="156"/>
      <c r="ALX95" s="156"/>
      <c r="ALY95" s="156"/>
      <c r="ALZ95" s="156"/>
      <c r="AMA95" s="156"/>
      <c r="AMB95" s="156"/>
      <c r="AMC95" s="156"/>
      <c r="AMD95" s="156"/>
      <c r="AME95" s="156"/>
      <c r="AMF95" s="156"/>
      <c r="AMG95" s="156"/>
      <c r="AMH95" s="156"/>
      <c r="AMI95" s="156"/>
    </row>
    <row r="96" spans="1:1023">
      <c r="A96" s="287" t="s">
        <v>220</v>
      </c>
      <c r="B96" s="289" t="s">
        <v>221</v>
      </c>
      <c r="C96" s="289" t="s">
        <v>222</v>
      </c>
      <c r="D96" s="285" t="s">
        <v>223</v>
      </c>
      <c r="E96" s="285"/>
      <c r="F96" s="285"/>
      <c r="G96" s="289" t="s">
        <v>224</v>
      </c>
      <c r="H96" s="285" t="s">
        <v>225</v>
      </c>
      <c r="I96" s="285"/>
      <c r="J96" s="285"/>
      <c r="K96" s="285"/>
      <c r="L96" s="285" t="s">
        <v>226</v>
      </c>
      <c r="M96" s="285"/>
      <c r="N96" s="285"/>
      <c r="O96" s="285"/>
    </row>
    <row r="97" spans="1:15">
      <c r="A97" s="288"/>
      <c r="B97" s="290"/>
      <c r="C97" s="291"/>
      <c r="D97" s="167" t="s">
        <v>227</v>
      </c>
      <c r="E97" s="167" t="s">
        <v>228</v>
      </c>
      <c r="F97" s="167" t="s">
        <v>229</v>
      </c>
      <c r="G97" s="291"/>
      <c r="H97" s="167" t="s">
        <v>230</v>
      </c>
      <c r="I97" s="167" t="s">
        <v>231</v>
      </c>
      <c r="J97" s="167" t="s">
        <v>232</v>
      </c>
      <c r="K97" s="167" t="s">
        <v>233</v>
      </c>
      <c r="L97" s="167" t="s">
        <v>234</v>
      </c>
      <c r="M97" s="167" t="s">
        <v>235</v>
      </c>
      <c r="N97" s="167" t="s">
        <v>236</v>
      </c>
      <c r="O97" s="167" t="s">
        <v>237</v>
      </c>
    </row>
    <row r="98" spans="1:15">
      <c r="A98" s="168">
        <v>1</v>
      </c>
      <c r="B98" s="168">
        <v>2</v>
      </c>
      <c r="C98" s="168">
        <v>3</v>
      </c>
      <c r="D98" s="168">
        <v>4</v>
      </c>
      <c r="E98" s="168">
        <v>5</v>
      </c>
      <c r="F98" s="168">
        <v>6</v>
      </c>
      <c r="G98" s="168">
        <v>7</v>
      </c>
      <c r="H98" s="168">
        <v>8</v>
      </c>
      <c r="I98" s="168">
        <v>9</v>
      </c>
      <c r="J98" s="168">
        <v>10</v>
      </c>
      <c r="K98" s="168">
        <v>11</v>
      </c>
      <c r="L98" s="168">
        <v>12</v>
      </c>
      <c r="M98" s="168">
        <v>13</v>
      </c>
      <c r="N98" s="168">
        <v>14</v>
      </c>
      <c r="O98" s="168">
        <v>15</v>
      </c>
    </row>
    <row r="99" spans="1:15">
      <c r="A99" s="286" t="s">
        <v>238</v>
      </c>
      <c r="B99" s="286"/>
      <c r="C99" s="286"/>
      <c r="D99" s="286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</row>
    <row r="100" spans="1:15" ht="15" customHeight="1">
      <c r="A100" s="169" t="s">
        <v>296</v>
      </c>
      <c r="B100" s="173" t="s">
        <v>269</v>
      </c>
      <c r="C100" s="178">
        <v>100</v>
      </c>
      <c r="D100" s="178">
        <v>24</v>
      </c>
      <c r="E100" s="179">
        <v>7.36</v>
      </c>
      <c r="F100" s="179">
        <v>1.24</v>
      </c>
      <c r="G100" s="179">
        <v>173.94</v>
      </c>
      <c r="H100" s="179">
        <v>0.16</v>
      </c>
      <c r="I100" s="179">
        <v>2.33</v>
      </c>
      <c r="J100" s="181"/>
      <c r="K100" s="180">
        <v>0.3</v>
      </c>
      <c r="L100" s="179">
        <v>13.33</v>
      </c>
      <c r="M100" s="179">
        <v>253.41</v>
      </c>
      <c r="N100" s="179">
        <v>28.63</v>
      </c>
      <c r="O100" s="179">
        <v>4.37</v>
      </c>
    </row>
    <row r="101" spans="1:15" ht="15" customHeight="1">
      <c r="A101" s="169" t="s">
        <v>297</v>
      </c>
      <c r="B101" s="173" t="s">
        <v>119</v>
      </c>
      <c r="C101" s="178">
        <v>150</v>
      </c>
      <c r="D101" s="180">
        <v>3.1</v>
      </c>
      <c r="E101" s="179">
        <v>5.47</v>
      </c>
      <c r="F101" s="179">
        <v>17.940000000000001</v>
      </c>
      <c r="G101" s="179">
        <v>134.83000000000001</v>
      </c>
      <c r="H101" s="179">
        <v>0.14000000000000001</v>
      </c>
      <c r="I101" s="179">
        <v>42.75</v>
      </c>
      <c r="J101" s="179">
        <v>736.64</v>
      </c>
      <c r="K101" s="179">
        <v>1.06</v>
      </c>
      <c r="L101" s="179">
        <v>46.03</v>
      </c>
      <c r="M101" s="179">
        <v>88.13</v>
      </c>
      <c r="N101" s="179">
        <v>43.31</v>
      </c>
      <c r="O101" s="180">
        <v>1.5</v>
      </c>
    </row>
    <row r="102" spans="1:15" ht="15" customHeight="1">
      <c r="A102" s="169" t="s">
        <v>284</v>
      </c>
      <c r="B102" s="173" t="s">
        <v>244</v>
      </c>
      <c r="C102" s="178">
        <v>200</v>
      </c>
      <c r="D102" s="180">
        <v>0.2</v>
      </c>
      <c r="E102" s="179">
        <v>0.02</v>
      </c>
      <c r="F102" s="179">
        <v>11.05</v>
      </c>
      <c r="G102" s="179">
        <v>45.41</v>
      </c>
      <c r="H102" s="181"/>
      <c r="I102" s="180">
        <v>0.1</v>
      </c>
      <c r="J102" s="180">
        <v>0.5</v>
      </c>
      <c r="K102" s="181"/>
      <c r="L102" s="179">
        <v>5.28</v>
      </c>
      <c r="M102" s="179">
        <v>8.24</v>
      </c>
      <c r="N102" s="180">
        <v>4.4000000000000004</v>
      </c>
      <c r="O102" s="179">
        <v>0.85</v>
      </c>
    </row>
    <row r="103" spans="1:15" ht="15" customHeight="1">
      <c r="A103" s="169"/>
      <c r="B103" s="173" t="s">
        <v>24</v>
      </c>
      <c r="C103" s="178">
        <v>50</v>
      </c>
      <c r="D103" s="179">
        <v>4.04</v>
      </c>
      <c r="E103" s="179">
        <v>2.42</v>
      </c>
      <c r="F103" s="179">
        <v>25.75</v>
      </c>
      <c r="G103" s="180">
        <v>143.5</v>
      </c>
      <c r="H103" s="179">
        <v>0.16</v>
      </c>
      <c r="I103" s="181"/>
      <c r="J103" s="179">
        <v>0.12</v>
      </c>
      <c r="K103" s="180">
        <v>0.2</v>
      </c>
      <c r="L103" s="179">
        <v>71.52</v>
      </c>
      <c r="M103" s="179">
        <v>88.05</v>
      </c>
      <c r="N103" s="180">
        <v>35.299999999999997</v>
      </c>
      <c r="O103" s="179">
        <v>1.52</v>
      </c>
    </row>
    <row r="104" spans="1:15">
      <c r="A104" s="293" t="s">
        <v>240</v>
      </c>
      <c r="B104" s="293"/>
      <c r="C104" s="182">
        <v>500</v>
      </c>
      <c r="D104" s="179">
        <v>31.34</v>
      </c>
      <c r="E104" s="179">
        <v>15.27</v>
      </c>
      <c r="F104" s="179">
        <v>55.98</v>
      </c>
      <c r="G104" s="179">
        <v>497.68</v>
      </c>
      <c r="H104" s="179">
        <v>0.46</v>
      </c>
      <c r="I104" s="179">
        <v>45.18</v>
      </c>
      <c r="J104" s="179">
        <v>737.26</v>
      </c>
      <c r="K104" s="179">
        <v>1.56</v>
      </c>
      <c r="L104" s="179">
        <v>136.16</v>
      </c>
      <c r="M104" s="179">
        <v>437.83</v>
      </c>
      <c r="N104" s="179">
        <v>111.64</v>
      </c>
      <c r="O104" s="179">
        <v>8.24</v>
      </c>
    </row>
    <row r="105" spans="1:15">
      <c r="A105" s="286" t="s">
        <v>311</v>
      </c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</row>
    <row r="106" spans="1:15" ht="15" customHeight="1">
      <c r="A106" s="169" t="s">
        <v>278</v>
      </c>
      <c r="B106" s="173" t="s">
        <v>25</v>
      </c>
      <c r="C106" s="169">
        <v>150</v>
      </c>
      <c r="D106" s="175">
        <v>0.6</v>
      </c>
      <c r="E106" s="175">
        <v>0.6</v>
      </c>
      <c r="F106" s="175">
        <v>14.7</v>
      </c>
      <c r="G106" s="175">
        <v>70.5</v>
      </c>
      <c r="H106" s="174">
        <v>0.05</v>
      </c>
      <c r="I106" s="169">
        <v>15</v>
      </c>
      <c r="J106" s="175">
        <v>7.5</v>
      </c>
      <c r="K106" s="175">
        <v>0.3</v>
      </c>
      <c r="L106" s="169">
        <v>24</v>
      </c>
      <c r="M106" s="175">
        <v>16.5</v>
      </c>
      <c r="N106" s="175">
        <v>13.5</v>
      </c>
      <c r="O106" s="175">
        <v>3.3</v>
      </c>
    </row>
    <row r="107" spans="1:15" ht="15" customHeight="1">
      <c r="A107" s="169"/>
      <c r="B107" s="173" t="s">
        <v>266</v>
      </c>
      <c r="C107" s="169">
        <v>200</v>
      </c>
      <c r="D107" s="174">
        <v>1.23</v>
      </c>
      <c r="E107" s="174">
        <v>2.02</v>
      </c>
      <c r="F107" s="174">
        <v>10.17</v>
      </c>
      <c r="G107" s="175">
        <v>204.7</v>
      </c>
      <c r="H107" s="174">
        <v>0.04</v>
      </c>
      <c r="I107" s="175">
        <v>4.4000000000000004</v>
      </c>
      <c r="J107" s="174">
        <v>19.89</v>
      </c>
      <c r="K107" s="176"/>
      <c r="L107" s="174">
        <v>39.729999999999997</v>
      </c>
      <c r="M107" s="174">
        <v>28.69</v>
      </c>
      <c r="N107" s="174">
        <v>6.16</v>
      </c>
      <c r="O107" s="174">
        <v>0.53</v>
      </c>
    </row>
    <row r="108" spans="1:15">
      <c r="A108" s="293" t="s">
        <v>312</v>
      </c>
      <c r="B108" s="293"/>
      <c r="C108" s="168">
        <v>350</v>
      </c>
      <c r="D108" s="174">
        <v>1.83</v>
      </c>
      <c r="E108" s="174">
        <v>2.62</v>
      </c>
      <c r="F108" s="174">
        <v>24.87</v>
      </c>
      <c r="G108" s="175">
        <v>275.2</v>
      </c>
      <c r="H108" s="174">
        <v>0.09</v>
      </c>
      <c r="I108" s="175">
        <v>19.399999999999999</v>
      </c>
      <c r="J108" s="174">
        <v>27.39</v>
      </c>
      <c r="K108" s="175">
        <v>0.3</v>
      </c>
      <c r="L108" s="174">
        <v>63.73</v>
      </c>
      <c r="M108" s="174">
        <v>45.19</v>
      </c>
      <c r="N108" s="174">
        <v>19.66</v>
      </c>
      <c r="O108" s="174">
        <v>3.83</v>
      </c>
    </row>
    <row r="109" spans="1:15">
      <c r="A109" s="286" t="s">
        <v>33</v>
      </c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</row>
    <row r="110" spans="1:15" ht="15" customHeight="1">
      <c r="A110" s="169" t="s">
        <v>298</v>
      </c>
      <c r="B110" s="173" t="s">
        <v>122</v>
      </c>
      <c r="C110" s="169">
        <v>60</v>
      </c>
      <c r="D110" s="174">
        <v>0.91</v>
      </c>
      <c r="E110" s="174">
        <v>3.11</v>
      </c>
      <c r="F110" s="174">
        <v>4.8899999999999997</v>
      </c>
      <c r="G110" s="174">
        <v>51.51</v>
      </c>
      <c r="H110" s="174">
        <v>0.04</v>
      </c>
      <c r="I110" s="175">
        <v>6.1</v>
      </c>
      <c r="J110" s="174">
        <v>164.27</v>
      </c>
      <c r="K110" s="174">
        <v>0.45</v>
      </c>
      <c r="L110" s="174">
        <v>13.43</v>
      </c>
      <c r="M110" s="174">
        <v>26.96</v>
      </c>
      <c r="N110" s="174">
        <v>12.45</v>
      </c>
      <c r="O110" s="174">
        <v>0.51</v>
      </c>
    </row>
    <row r="111" spans="1:15" ht="15" customHeight="1">
      <c r="A111" s="169" t="s">
        <v>299</v>
      </c>
      <c r="B111" s="173" t="s">
        <v>270</v>
      </c>
      <c r="C111" s="169">
        <v>200</v>
      </c>
      <c r="D111" s="174">
        <v>3.87</v>
      </c>
      <c r="E111" s="174">
        <v>3.42</v>
      </c>
      <c r="F111" s="174">
        <v>11.53</v>
      </c>
      <c r="G111" s="174">
        <v>93.28</v>
      </c>
      <c r="H111" s="174">
        <v>0.05</v>
      </c>
      <c r="I111" s="169">
        <v>16</v>
      </c>
      <c r="J111" s="174">
        <v>162.22</v>
      </c>
      <c r="K111" s="175">
        <v>0.5</v>
      </c>
      <c r="L111" s="169">
        <v>21</v>
      </c>
      <c r="M111" s="174">
        <v>60.37</v>
      </c>
      <c r="N111" s="174">
        <v>18.57</v>
      </c>
      <c r="O111" s="174">
        <v>0.63</v>
      </c>
    </row>
    <row r="112" spans="1:15" ht="15" customHeight="1">
      <c r="A112" s="169" t="s">
        <v>300</v>
      </c>
      <c r="B112" s="173" t="s">
        <v>208</v>
      </c>
      <c r="C112" s="169">
        <v>90</v>
      </c>
      <c r="D112" s="174">
        <v>18.95</v>
      </c>
      <c r="E112" s="174">
        <v>11.64</v>
      </c>
      <c r="F112" s="174">
        <v>2.63</v>
      </c>
      <c r="G112" s="174">
        <v>190.95</v>
      </c>
      <c r="H112" s="174">
        <v>0.13</v>
      </c>
      <c r="I112" s="174">
        <v>6.55</v>
      </c>
      <c r="J112" s="174">
        <v>25.99</v>
      </c>
      <c r="K112" s="174">
        <v>0.82</v>
      </c>
      <c r="L112" s="174">
        <v>28.02</v>
      </c>
      <c r="M112" s="174">
        <v>18.649999999999999</v>
      </c>
      <c r="N112" s="174">
        <v>28.03</v>
      </c>
      <c r="O112" s="174">
        <v>3.21</v>
      </c>
    </row>
    <row r="113" spans="1:1023" ht="15" customHeight="1">
      <c r="A113" s="169" t="s">
        <v>277</v>
      </c>
      <c r="B113" s="173" t="s">
        <v>130</v>
      </c>
      <c r="C113" s="169">
        <v>150</v>
      </c>
      <c r="D113" s="174">
        <v>8.4700000000000006</v>
      </c>
      <c r="E113" s="174">
        <v>5.64</v>
      </c>
      <c r="F113" s="175">
        <v>34.299999999999997</v>
      </c>
      <c r="G113" s="174">
        <v>238.76</v>
      </c>
      <c r="H113" s="174">
        <v>0.22</v>
      </c>
      <c r="I113" s="176"/>
      <c r="J113" s="175">
        <v>0.6</v>
      </c>
      <c r="K113" s="174">
        <v>1.71</v>
      </c>
      <c r="L113" s="174">
        <v>28.57</v>
      </c>
      <c r="M113" s="174">
        <v>274.32</v>
      </c>
      <c r="N113" s="174">
        <v>118.22</v>
      </c>
      <c r="O113" s="174">
        <v>2.75</v>
      </c>
    </row>
    <row r="114" spans="1:1023" ht="15" customHeight="1">
      <c r="A114" s="169" t="s">
        <v>285</v>
      </c>
      <c r="B114" s="173" t="s">
        <v>241</v>
      </c>
      <c r="C114" s="169">
        <v>180</v>
      </c>
      <c r="D114" s="174">
        <v>0.53</v>
      </c>
      <c r="E114" s="174">
        <v>0.05</v>
      </c>
      <c r="F114" s="174">
        <v>16.72</v>
      </c>
      <c r="G114" s="174">
        <v>70.150000000000006</v>
      </c>
      <c r="H114" s="174">
        <v>0.02</v>
      </c>
      <c r="I114" s="174">
        <v>0.54</v>
      </c>
      <c r="J114" s="176"/>
      <c r="K114" s="174">
        <v>0.75</v>
      </c>
      <c r="L114" s="175">
        <v>21.9</v>
      </c>
      <c r="M114" s="174">
        <v>19.71</v>
      </c>
      <c r="N114" s="174">
        <v>14.18</v>
      </c>
      <c r="O114" s="174">
        <v>0.46</v>
      </c>
    </row>
    <row r="115" spans="1:1023" ht="15" customHeight="1">
      <c r="A115" s="169"/>
      <c r="B115" s="173" t="s">
        <v>24</v>
      </c>
      <c r="C115" s="169">
        <v>80</v>
      </c>
      <c r="D115" s="174">
        <v>5.42</v>
      </c>
      <c r="E115" s="174">
        <v>3.54</v>
      </c>
      <c r="F115" s="174">
        <v>33.61</v>
      </c>
      <c r="G115" s="174">
        <v>191.26</v>
      </c>
      <c r="H115" s="174">
        <v>0.21</v>
      </c>
      <c r="I115" s="176"/>
      <c r="J115" s="174">
        <v>0.18</v>
      </c>
      <c r="K115" s="174">
        <v>0.28000000000000003</v>
      </c>
      <c r="L115" s="174">
        <v>107.36</v>
      </c>
      <c r="M115" s="174">
        <v>122.32</v>
      </c>
      <c r="N115" s="175">
        <v>50.4</v>
      </c>
      <c r="O115" s="174">
        <v>2.13</v>
      </c>
    </row>
    <row r="116" spans="1:1023">
      <c r="A116" s="293" t="s">
        <v>49</v>
      </c>
      <c r="B116" s="293"/>
      <c r="C116" s="168">
        <v>760</v>
      </c>
      <c r="D116" s="174">
        <v>38.15</v>
      </c>
      <c r="E116" s="174">
        <v>27.4</v>
      </c>
      <c r="F116" s="174">
        <v>103.68</v>
      </c>
      <c r="G116" s="174">
        <v>835.91</v>
      </c>
      <c r="H116" s="174">
        <v>0.67</v>
      </c>
      <c r="I116" s="174">
        <v>29.19</v>
      </c>
      <c r="J116" s="174">
        <v>353.26</v>
      </c>
      <c r="K116" s="174">
        <v>4.51</v>
      </c>
      <c r="L116" s="174">
        <v>220.28</v>
      </c>
      <c r="M116" s="174">
        <v>522.33000000000004</v>
      </c>
      <c r="N116" s="174">
        <v>241.85</v>
      </c>
      <c r="O116" s="174">
        <v>9.69</v>
      </c>
    </row>
    <row r="117" spans="1:1023">
      <c r="A117" s="286" t="s">
        <v>53</v>
      </c>
      <c r="B117" s="286"/>
      <c r="C117" s="286"/>
      <c r="D117" s="286"/>
      <c r="E117" s="286"/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</row>
    <row r="118" spans="1:1023" ht="15" customHeight="1">
      <c r="A118" s="169" t="s">
        <v>278</v>
      </c>
      <c r="B118" s="173" t="s">
        <v>57</v>
      </c>
      <c r="C118" s="169">
        <v>150</v>
      </c>
      <c r="D118" s="175">
        <v>0.6</v>
      </c>
      <c r="E118" s="174">
        <v>0.45</v>
      </c>
      <c r="F118" s="174">
        <v>15.45</v>
      </c>
      <c r="G118" s="175">
        <v>70.5</v>
      </c>
      <c r="H118" s="174">
        <v>0.03</v>
      </c>
      <c r="I118" s="175">
        <v>7.5</v>
      </c>
      <c r="J118" s="169">
        <v>3</v>
      </c>
      <c r="K118" s="175">
        <v>0.6</v>
      </c>
      <c r="L118" s="175">
        <v>28.5</v>
      </c>
      <c r="M118" s="169">
        <v>24</v>
      </c>
      <c r="N118" s="169">
        <v>18</v>
      </c>
      <c r="O118" s="174">
        <v>3.45</v>
      </c>
    </row>
    <row r="119" spans="1:1023" ht="15" customHeight="1">
      <c r="A119" s="169"/>
      <c r="B119" s="173" t="s">
        <v>266</v>
      </c>
      <c r="C119" s="169">
        <v>200</v>
      </c>
      <c r="D119" s="174">
        <v>1.23</v>
      </c>
      <c r="E119" s="174">
        <v>2.02</v>
      </c>
      <c r="F119" s="174">
        <v>10.17</v>
      </c>
      <c r="G119" s="175">
        <v>204.7</v>
      </c>
      <c r="H119" s="174">
        <v>0.04</v>
      </c>
      <c r="I119" s="175">
        <v>4.4000000000000004</v>
      </c>
      <c r="J119" s="174">
        <v>19.89</v>
      </c>
      <c r="K119" s="176"/>
      <c r="L119" s="174">
        <v>39.729999999999997</v>
      </c>
      <c r="M119" s="174">
        <v>28.69</v>
      </c>
      <c r="N119" s="174">
        <v>6.16</v>
      </c>
      <c r="O119" s="174">
        <v>0.53</v>
      </c>
    </row>
    <row r="120" spans="1:1023">
      <c r="A120" s="293" t="s">
        <v>59</v>
      </c>
      <c r="B120" s="293"/>
      <c r="C120" s="168">
        <v>350</v>
      </c>
      <c r="D120" s="174">
        <v>1.83</v>
      </c>
      <c r="E120" s="174">
        <v>2.4700000000000002</v>
      </c>
      <c r="F120" s="174">
        <v>25.62</v>
      </c>
      <c r="G120" s="175">
        <v>275.2</v>
      </c>
      <c r="H120" s="174">
        <v>7.0000000000000007E-2</v>
      </c>
      <c r="I120" s="175">
        <v>11.9</v>
      </c>
      <c r="J120" s="174">
        <v>22.89</v>
      </c>
      <c r="K120" s="175">
        <v>0.6</v>
      </c>
      <c r="L120" s="174">
        <v>68.23</v>
      </c>
      <c r="M120" s="174">
        <v>52.69</v>
      </c>
      <c r="N120" s="174">
        <v>24.16</v>
      </c>
      <c r="O120" s="174">
        <v>3.98</v>
      </c>
    </row>
    <row r="121" spans="1:1023">
      <c r="A121" s="293" t="s">
        <v>242</v>
      </c>
      <c r="B121" s="293"/>
      <c r="C121" s="184">
        <v>1960</v>
      </c>
      <c r="D121" s="179">
        <v>73.150000000000006</v>
      </c>
      <c r="E121" s="179">
        <v>47.76</v>
      </c>
      <c r="F121" s="179">
        <v>210.15</v>
      </c>
      <c r="G121" s="179">
        <v>1883.99</v>
      </c>
      <c r="H121" s="179">
        <v>1.29</v>
      </c>
      <c r="I121" s="179">
        <v>105.67</v>
      </c>
      <c r="J121" s="180">
        <v>1140.8</v>
      </c>
      <c r="K121" s="179">
        <v>6.97</v>
      </c>
      <c r="L121" s="180">
        <v>488.4</v>
      </c>
      <c r="M121" s="179">
        <v>1058.04</v>
      </c>
      <c r="N121" s="179">
        <v>397.31</v>
      </c>
      <c r="O121" s="179">
        <v>25.74</v>
      </c>
    </row>
    <row r="122" spans="1:1023" s="158" customFormat="1">
      <c r="A122" s="159" t="s">
        <v>261</v>
      </c>
      <c r="B122" s="154" t="s">
        <v>264</v>
      </c>
      <c r="C122" s="154"/>
      <c r="D122" s="154"/>
      <c r="E122" s="154"/>
      <c r="F122" s="283"/>
      <c r="G122" s="283"/>
      <c r="H122" s="292"/>
      <c r="I122" s="292"/>
      <c r="J122" s="292"/>
      <c r="K122" s="292"/>
      <c r="L122" s="292"/>
      <c r="M122" s="292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  <c r="BO122" s="156"/>
      <c r="BP122" s="156"/>
      <c r="BQ122" s="156"/>
      <c r="BR122" s="156"/>
      <c r="BS122" s="156"/>
      <c r="BT122" s="156"/>
      <c r="BU122" s="156"/>
      <c r="BV122" s="156"/>
      <c r="BW122" s="156"/>
      <c r="BX122" s="156"/>
      <c r="BY122" s="156"/>
      <c r="BZ122" s="156"/>
      <c r="CA122" s="156"/>
      <c r="CB122" s="156"/>
      <c r="CC122" s="156"/>
      <c r="CD122" s="156"/>
      <c r="CE122" s="156"/>
      <c r="CF122" s="156"/>
      <c r="CG122" s="156"/>
      <c r="CH122" s="156"/>
      <c r="CI122" s="156"/>
      <c r="CJ122" s="156"/>
      <c r="CK122" s="156"/>
      <c r="CL122" s="156"/>
      <c r="CM122" s="156"/>
      <c r="CN122" s="156"/>
      <c r="CO122" s="156"/>
      <c r="CP122" s="156"/>
      <c r="CQ122" s="156"/>
      <c r="CR122" s="156"/>
      <c r="CS122" s="156"/>
      <c r="CT122" s="156"/>
      <c r="CU122" s="156"/>
      <c r="CV122" s="156"/>
      <c r="CW122" s="156"/>
      <c r="CX122" s="156"/>
      <c r="CY122" s="156"/>
      <c r="CZ122" s="156"/>
      <c r="DA122" s="156"/>
      <c r="DB122" s="156"/>
      <c r="DC122" s="156"/>
      <c r="DD122" s="156"/>
      <c r="DE122" s="156"/>
      <c r="DF122" s="156"/>
      <c r="DG122" s="156"/>
      <c r="DH122" s="156"/>
      <c r="DI122" s="156"/>
      <c r="DJ122" s="156"/>
      <c r="DK122" s="156"/>
      <c r="DL122" s="156"/>
      <c r="DM122" s="156"/>
      <c r="DN122" s="156"/>
      <c r="DO122" s="156"/>
      <c r="DP122" s="156"/>
      <c r="DQ122" s="156"/>
      <c r="DR122" s="156"/>
      <c r="DS122" s="156"/>
      <c r="DT122" s="156"/>
      <c r="DU122" s="156"/>
      <c r="DV122" s="156"/>
      <c r="DW122" s="156"/>
      <c r="DX122" s="156"/>
      <c r="DY122" s="156"/>
      <c r="DZ122" s="156"/>
      <c r="EA122" s="156"/>
      <c r="EB122" s="156"/>
      <c r="EC122" s="156"/>
      <c r="ED122" s="156"/>
      <c r="EE122" s="156"/>
      <c r="EF122" s="156"/>
      <c r="EG122" s="156"/>
      <c r="EH122" s="156"/>
      <c r="EI122" s="156"/>
      <c r="EJ122" s="156"/>
      <c r="EK122" s="156"/>
      <c r="EL122" s="156"/>
      <c r="EM122" s="156"/>
      <c r="EN122" s="156"/>
      <c r="EO122" s="156"/>
      <c r="EP122" s="156"/>
      <c r="EQ122" s="156"/>
      <c r="ER122" s="156"/>
      <c r="ES122" s="156"/>
      <c r="ET122" s="156"/>
      <c r="EU122" s="156"/>
      <c r="EV122" s="156"/>
      <c r="EW122" s="156"/>
      <c r="EX122" s="156"/>
      <c r="EY122" s="156"/>
      <c r="EZ122" s="156"/>
      <c r="FA122" s="156"/>
      <c r="FB122" s="156"/>
      <c r="FC122" s="156"/>
      <c r="FD122" s="156"/>
      <c r="FE122" s="156"/>
      <c r="FF122" s="156"/>
      <c r="FG122" s="156"/>
      <c r="FH122" s="156"/>
      <c r="FI122" s="156"/>
      <c r="FJ122" s="156"/>
      <c r="FK122" s="156"/>
      <c r="FL122" s="156"/>
      <c r="FM122" s="156"/>
      <c r="FN122" s="156"/>
      <c r="FO122" s="156"/>
      <c r="FP122" s="156"/>
      <c r="FQ122" s="156"/>
      <c r="FR122" s="156"/>
      <c r="FS122" s="156"/>
      <c r="FT122" s="156"/>
      <c r="FU122" s="156"/>
      <c r="FV122" s="156"/>
      <c r="FW122" s="156"/>
      <c r="FX122" s="156"/>
      <c r="FY122" s="156"/>
      <c r="FZ122" s="156"/>
      <c r="GA122" s="156"/>
      <c r="GB122" s="156"/>
      <c r="GC122" s="156"/>
      <c r="GD122" s="156"/>
      <c r="GE122" s="156"/>
      <c r="GF122" s="156"/>
      <c r="GG122" s="156"/>
      <c r="GH122" s="156"/>
      <c r="GI122" s="156"/>
      <c r="GJ122" s="156"/>
      <c r="GK122" s="156"/>
      <c r="GL122" s="156"/>
      <c r="GM122" s="156"/>
      <c r="GN122" s="156"/>
      <c r="GO122" s="156"/>
      <c r="GP122" s="156"/>
      <c r="GQ122" s="156"/>
      <c r="GR122" s="156"/>
      <c r="GS122" s="156"/>
      <c r="GT122" s="156"/>
      <c r="GU122" s="156"/>
      <c r="GV122" s="156"/>
      <c r="GW122" s="156"/>
      <c r="GX122" s="156"/>
      <c r="GY122" s="156"/>
      <c r="GZ122" s="156"/>
      <c r="HA122" s="156"/>
      <c r="HB122" s="156"/>
      <c r="HC122" s="156"/>
      <c r="HD122" s="156"/>
      <c r="HE122" s="156"/>
      <c r="HF122" s="156"/>
      <c r="HG122" s="156"/>
      <c r="HH122" s="156"/>
      <c r="HI122" s="156"/>
      <c r="HJ122" s="156"/>
      <c r="HK122" s="156"/>
      <c r="HL122" s="156"/>
      <c r="HM122" s="156"/>
      <c r="HN122" s="156"/>
      <c r="HO122" s="156"/>
      <c r="HP122" s="156"/>
      <c r="HQ122" s="156"/>
      <c r="HR122" s="156"/>
      <c r="HS122" s="156"/>
      <c r="HT122" s="156"/>
      <c r="HU122" s="156"/>
      <c r="HV122" s="156"/>
      <c r="HW122" s="156"/>
      <c r="HX122" s="156"/>
      <c r="HY122" s="156"/>
      <c r="HZ122" s="156"/>
      <c r="IA122" s="156"/>
      <c r="IB122" s="156"/>
      <c r="IC122" s="156"/>
      <c r="ID122" s="156"/>
      <c r="IE122" s="156"/>
      <c r="IF122" s="156"/>
      <c r="IG122" s="156"/>
      <c r="IH122" s="156"/>
      <c r="II122" s="156"/>
      <c r="IJ122" s="156"/>
      <c r="IK122" s="156"/>
      <c r="IL122" s="156"/>
      <c r="IM122" s="156"/>
      <c r="IN122" s="156"/>
      <c r="IO122" s="156"/>
      <c r="IP122" s="156"/>
      <c r="IQ122" s="156"/>
      <c r="IR122" s="156"/>
      <c r="IS122" s="156"/>
      <c r="IT122" s="156"/>
      <c r="IU122" s="156"/>
      <c r="IV122" s="156"/>
      <c r="IW122" s="156"/>
      <c r="IX122" s="156"/>
      <c r="IY122" s="156"/>
      <c r="IZ122" s="156"/>
      <c r="JA122" s="156"/>
      <c r="JB122" s="156"/>
      <c r="JC122" s="156"/>
      <c r="JD122" s="156"/>
      <c r="JE122" s="156"/>
      <c r="JF122" s="156"/>
      <c r="JG122" s="156"/>
      <c r="JH122" s="156"/>
      <c r="JI122" s="156"/>
      <c r="JJ122" s="156"/>
      <c r="JK122" s="156"/>
      <c r="JL122" s="156"/>
      <c r="JM122" s="156"/>
      <c r="JN122" s="156"/>
      <c r="JO122" s="156"/>
      <c r="JP122" s="156"/>
      <c r="JQ122" s="156"/>
      <c r="JR122" s="156"/>
      <c r="JS122" s="156"/>
      <c r="JT122" s="156"/>
      <c r="JU122" s="156"/>
      <c r="JV122" s="156"/>
      <c r="JW122" s="156"/>
      <c r="JX122" s="156"/>
      <c r="JY122" s="156"/>
      <c r="JZ122" s="156"/>
      <c r="KA122" s="156"/>
      <c r="KB122" s="156"/>
      <c r="KC122" s="156"/>
      <c r="KD122" s="156"/>
      <c r="KE122" s="156"/>
      <c r="KF122" s="156"/>
      <c r="KG122" s="156"/>
      <c r="KH122" s="156"/>
      <c r="KI122" s="156"/>
      <c r="KJ122" s="156"/>
      <c r="KK122" s="156"/>
      <c r="KL122" s="156"/>
      <c r="KM122" s="156"/>
      <c r="KN122" s="156"/>
      <c r="KO122" s="156"/>
      <c r="KP122" s="156"/>
      <c r="KQ122" s="156"/>
      <c r="KR122" s="156"/>
      <c r="KS122" s="156"/>
      <c r="KT122" s="156"/>
      <c r="KU122" s="156"/>
      <c r="KV122" s="156"/>
      <c r="KW122" s="156"/>
      <c r="KX122" s="156"/>
      <c r="KY122" s="156"/>
      <c r="KZ122" s="156"/>
      <c r="LA122" s="156"/>
      <c r="LB122" s="156"/>
      <c r="LC122" s="156"/>
      <c r="LD122" s="156"/>
      <c r="LE122" s="156"/>
      <c r="LF122" s="156"/>
      <c r="LG122" s="156"/>
      <c r="LH122" s="156"/>
      <c r="LI122" s="156"/>
      <c r="LJ122" s="156"/>
      <c r="LK122" s="156"/>
      <c r="LL122" s="156"/>
      <c r="LM122" s="156"/>
      <c r="LN122" s="156"/>
      <c r="LO122" s="156"/>
      <c r="LP122" s="156"/>
      <c r="LQ122" s="156"/>
      <c r="LR122" s="156"/>
      <c r="LS122" s="156"/>
      <c r="LT122" s="156"/>
      <c r="LU122" s="156"/>
      <c r="LV122" s="156"/>
      <c r="LW122" s="156"/>
      <c r="LX122" s="156"/>
      <c r="LY122" s="156"/>
      <c r="LZ122" s="156"/>
      <c r="MA122" s="156"/>
      <c r="MB122" s="156"/>
      <c r="MC122" s="156"/>
      <c r="MD122" s="156"/>
      <c r="ME122" s="156"/>
      <c r="MF122" s="156"/>
      <c r="MG122" s="156"/>
      <c r="MH122" s="156"/>
      <c r="MI122" s="156"/>
      <c r="MJ122" s="156"/>
      <c r="MK122" s="156"/>
      <c r="ML122" s="156"/>
      <c r="MM122" s="156"/>
      <c r="MN122" s="156"/>
      <c r="MO122" s="156"/>
      <c r="MP122" s="156"/>
      <c r="MQ122" s="156"/>
      <c r="MR122" s="156"/>
      <c r="MS122" s="156"/>
      <c r="MT122" s="156"/>
      <c r="MU122" s="156"/>
      <c r="MV122" s="156"/>
      <c r="MW122" s="156"/>
      <c r="MX122" s="156"/>
      <c r="MY122" s="156"/>
      <c r="MZ122" s="156"/>
      <c r="NA122" s="156"/>
      <c r="NB122" s="156"/>
      <c r="NC122" s="156"/>
      <c r="ND122" s="156"/>
      <c r="NE122" s="156"/>
      <c r="NF122" s="156"/>
      <c r="NG122" s="156"/>
      <c r="NH122" s="156"/>
      <c r="NI122" s="156"/>
      <c r="NJ122" s="156"/>
      <c r="NK122" s="156"/>
      <c r="NL122" s="156"/>
      <c r="NM122" s="156"/>
      <c r="NN122" s="156"/>
      <c r="NO122" s="156"/>
      <c r="NP122" s="156"/>
      <c r="NQ122" s="156"/>
      <c r="NR122" s="156"/>
      <c r="NS122" s="156"/>
      <c r="NT122" s="156"/>
      <c r="NU122" s="156"/>
      <c r="NV122" s="156"/>
      <c r="NW122" s="156"/>
      <c r="NX122" s="156"/>
      <c r="NY122" s="156"/>
      <c r="NZ122" s="156"/>
      <c r="OA122" s="156"/>
      <c r="OB122" s="156"/>
      <c r="OC122" s="156"/>
      <c r="OD122" s="156"/>
      <c r="OE122" s="156"/>
      <c r="OF122" s="156"/>
      <c r="OG122" s="156"/>
      <c r="OH122" s="156"/>
      <c r="OI122" s="156"/>
      <c r="OJ122" s="156"/>
      <c r="OK122" s="156"/>
      <c r="OL122" s="156"/>
      <c r="OM122" s="156"/>
      <c r="ON122" s="156"/>
      <c r="OO122" s="156"/>
      <c r="OP122" s="156"/>
      <c r="OQ122" s="156"/>
      <c r="OR122" s="156"/>
      <c r="OS122" s="156"/>
      <c r="OT122" s="156"/>
      <c r="OU122" s="156"/>
      <c r="OV122" s="156"/>
      <c r="OW122" s="156"/>
      <c r="OX122" s="156"/>
      <c r="OY122" s="156"/>
      <c r="OZ122" s="156"/>
      <c r="PA122" s="156"/>
      <c r="PB122" s="156"/>
      <c r="PC122" s="156"/>
      <c r="PD122" s="156"/>
      <c r="PE122" s="156"/>
      <c r="PF122" s="156"/>
      <c r="PG122" s="156"/>
      <c r="PH122" s="156"/>
      <c r="PI122" s="156"/>
      <c r="PJ122" s="156"/>
      <c r="PK122" s="156"/>
      <c r="PL122" s="156"/>
      <c r="PM122" s="156"/>
      <c r="PN122" s="156"/>
      <c r="PO122" s="156"/>
      <c r="PP122" s="156"/>
      <c r="PQ122" s="156"/>
      <c r="PR122" s="156"/>
      <c r="PS122" s="156"/>
      <c r="PT122" s="156"/>
      <c r="PU122" s="156"/>
      <c r="PV122" s="156"/>
      <c r="PW122" s="156"/>
      <c r="PX122" s="156"/>
      <c r="PY122" s="156"/>
      <c r="PZ122" s="156"/>
      <c r="QA122" s="156"/>
      <c r="QB122" s="156"/>
      <c r="QC122" s="156"/>
      <c r="QD122" s="156"/>
      <c r="QE122" s="156"/>
      <c r="QF122" s="156"/>
      <c r="QG122" s="156"/>
      <c r="QH122" s="156"/>
      <c r="QI122" s="156"/>
      <c r="QJ122" s="156"/>
      <c r="QK122" s="156"/>
      <c r="QL122" s="156"/>
      <c r="QM122" s="156"/>
      <c r="QN122" s="156"/>
      <c r="QO122" s="156"/>
      <c r="QP122" s="156"/>
      <c r="QQ122" s="156"/>
      <c r="QR122" s="156"/>
      <c r="QS122" s="156"/>
      <c r="QT122" s="156"/>
      <c r="QU122" s="156"/>
      <c r="QV122" s="156"/>
      <c r="QW122" s="156"/>
      <c r="QX122" s="156"/>
      <c r="QY122" s="156"/>
      <c r="QZ122" s="156"/>
      <c r="RA122" s="156"/>
      <c r="RB122" s="156"/>
      <c r="RC122" s="156"/>
      <c r="RD122" s="156"/>
      <c r="RE122" s="156"/>
      <c r="RF122" s="156"/>
      <c r="RG122" s="156"/>
      <c r="RH122" s="156"/>
      <c r="RI122" s="156"/>
      <c r="RJ122" s="156"/>
      <c r="RK122" s="156"/>
      <c r="RL122" s="156"/>
      <c r="RM122" s="156"/>
      <c r="RN122" s="156"/>
      <c r="RO122" s="156"/>
      <c r="RP122" s="156"/>
      <c r="RQ122" s="156"/>
      <c r="RR122" s="156"/>
      <c r="RS122" s="156"/>
      <c r="RT122" s="156"/>
      <c r="RU122" s="156"/>
      <c r="RV122" s="156"/>
      <c r="RW122" s="156"/>
      <c r="RX122" s="156"/>
      <c r="RY122" s="156"/>
      <c r="RZ122" s="156"/>
      <c r="SA122" s="156"/>
      <c r="SB122" s="156"/>
      <c r="SC122" s="156"/>
      <c r="SD122" s="156"/>
      <c r="SE122" s="156"/>
      <c r="SF122" s="156"/>
      <c r="SG122" s="156"/>
      <c r="SH122" s="156"/>
      <c r="SI122" s="156"/>
      <c r="SJ122" s="156"/>
      <c r="SK122" s="156"/>
      <c r="SL122" s="156"/>
      <c r="SM122" s="156"/>
      <c r="SN122" s="156"/>
      <c r="SO122" s="156"/>
      <c r="SP122" s="156"/>
      <c r="SQ122" s="156"/>
      <c r="SR122" s="156"/>
      <c r="SS122" s="156"/>
      <c r="ST122" s="156"/>
      <c r="SU122" s="156"/>
      <c r="SV122" s="156"/>
      <c r="SW122" s="156"/>
      <c r="SX122" s="156"/>
      <c r="SY122" s="156"/>
      <c r="SZ122" s="156"/>
      <c r="TA122" s="156"/>
      <c r="TB122" s="156"/>
      <c r="TC122" s="156"/>
      <c r="TD122" s="156"/>
      <c r="TE122" s="156"/>
      <c r="TF122" s="156"/>
      <c r="TG122" s="156"/>
      <c r="TH122" s="156"/>
      <c r="TI122" s="156"/>
      <c r="TJ122" s="156"/>
      <c r="TK122" s="156"/>
      <c r="TL122" s="156"/>
      <c r="TM122" s="156"/>
      <c r="TN122" s="156"/>
      <c r="TO122" s="156"/>
      <c r="TP122" s="156"/>
      <c r="TQ122" s="156"/>
      <c r="TR122" s="156"/>
      <c r="TS122" s="156"/>
      <c r="TT122" s="156"/>
      <c r="TU122" s="156"/>
      <c r="TV122" s="156"/>
      <c r="TW122" s="156"/>
      <c r="TX122" s="156"/>
      <c r="TY122" s="156"/>
      <c r="TZ122" s="156"/>
      <c r="UA122" s="156"/>
      <c r="UB122" s="156"/>
      <c r="UC122" s="156"/>
      <c r="UD122" s="156"/>
      <c r="UE122" s="156"/>
      <c r="UF122" s="156"/>
      <c r="UG122" s="156"/>
      <c r="UH122" s="156"/>
      <c r="UI122" s="156"/>
      <c r="UJ122" s="156"/>
      <c r="UK122" s="156"/>
      <c r="UL122" s="156"/>
      <c r="UM122" s="156"/>
      <c r="UN122" s="156"/>
      <c r="UO122" s="156"/>
      <c r="UP122" s="156"/>
      <c r="UQ122" s="156"/>
      <c r="UR122" s="156"/>
      <c r="US122" s="156"/>
      <c r="UT122" s="156"/>
      <c r="UU122" s="156"/>
      <c r="UV122" s="156"/>
      <c r="UW122" s="156"/>
      <c r="UX122" s="156"/>
      <c r="UY122" s="156"/>
      <c r="UZ122" s="156"/>
      <c r="VA122" s="156"/>
      <c r="VB122" s="156"/>
      <c r="VC122" s="156"/>
      <c r="VD122" s="156"/>
      <c r="VE122" s="156"/>
      <c r="VF122" s="156"/>
      <c r="VG122" s="156"/>
      <c r="VH122" s="156"/>
      <c r="VI122" s="156"/>
      <c r="VJ122" s="156"/>
      <c r="VK122" s="156"/>
      <c r="VL122" s="156"/>
      <c r="VM122" s="156"/>
      <c r="VN122" s="156"/>
      <c r="VO122" s="156"/>
      <c r="VP122" s="156"/>
      <c r="VQ122" s="156"/>
      <c r="VR122" s="156"/>
      <c r="VS122" s="156"/>
      <c r="VT122" s="156"/>
      <c r="VU122" s="156"/>
      <c r="VV122" s="156"/>
      <c r="VW122" s="156"/>
      <c r="VX122" s="156"/>
      <c r="VY122" s="156"/>
      <c r="VZ122" s="156"/>
      <c r="WA122" s="156"/>
      <c r="WB122" s="156"/>
      <c r="WC122" s="156"/>
      <c r="WD122" s="156"/>
      <c r="WE122" s="156"/>
      <c r="WF122" s="156"/>
      <c r="WG122" s="156"/>
      <c r="WH122" s="156"/>
      <c r="WI122" s="156"/>
      <c r="WJ122" s="156"/>
      <c r="WK122" s="156"/>
      <c r="WL122" s="156"/>
      <c r="WM122" s="156"/>
      <c r="WN122" s="156"/>
      <c r="WO122" s="156"/>
      <c r="WP122" s="156"/>
      <c r="WQ122" s="156"/>
      <c r="WR122" s="156"/>
      <c r="WS122" s="156"/>
      <c r="WT122" s="156"/>
      <c r="WU122" s="156"/>
      <c r="WV122" s="156"/>
      <c r="WW122" s="156"/>
      <c r="WX122" s="156"/>
      <c r="WY122" s="156"/>
      <c r="WZ122" s="156"/>
      <c r="XA122" s="156"/>
      <c r="XB122" s="156"/>
      <c r="XC122" s="156"/>
      <c r="XD122" s="156"/>
      <c r="XE122" s="156"/>
      <c r="XF122" s="156"/>
      <c r="XG122" s="156"/>
      <c r="XH122" s="156"/>
      <c r="XI122" s="156"/>
      <c r="XJ122" s="156"/>
      <c r="XK122" s="156"/>
      <c r="XL122" s="156"/>
      <c r="XM122" s="156"/>
      <c r="XN122" s="156"/>
      <c r="XO122" s="156"/>
      <c r="XP122" s="156"/>
      <c r="XQ122" s="156"/>
      <c r="XR122" s="156"/>
      <c r="XS122" s="156"/>
      <c r="XT122" s="156"/>
      <c r="XU122" s="156"/>
      <c r="XV122" s="156"/>
      <c r="XW122" s="156"/>
      <c r="XX122" s="156"/>
      <c r="XY122" s="156"/>
      <c r="XZ122" s="156"/>
      <c r="YA122" s="156"/>
      <c r="YB122" s="156"/>
      <c r="YC122" s="156"/>
      <c r="YD122" s="156"/>
      <c r="YE122" s="156"/>
      <c r="YF122" s="156"/>
      <c r="YG122" s="156"/>
      <c r="YH122" s="156"/>
      <c r="YI122" s="156"/>
      <c r="YJ122" s="156"/>
      <c r="YK122" s="156"/>
      <c r="YL122" s="156"/>
      <c r="YM122" s="156"/>
      <c r="YN122" s="156"/>
      <c r="YO122" s="156"/>
      <c r="YP122" s="156"/>
      <c r="YQ122" s="156"/>
      <c r="YR122" s="156"/>
      <c r="YS122" s="156"/>
      <c r="YT122" s="156"/>
      <c r="YU122" s="156"/>
      <c r="YV122" s="156"/>
      <c r="YW122" s="156"/>
      <c r="YX122" s="156"/>
      <c r="YY122" s="156"/>
      <c r="YZ122" s="156"/>
      <c r="ZA122" s="156"/>
      <c r="ZB122" s="156"/>
      <c r="ZC122" s="156"/>
      <c r="ZD122" s="156"/>
      <c r="ZE122" s="156"/>
      <c r="ZF122" s="156"/>
      <c r="ZG122" s="156"/>
      <c r="ZH122" s="156"/>
      <c r="ZI122" s="156"/>
      <c r="ZJ122" s="156"/>
      <c r="ZK122" s="156"/>
      <c r="ZL122" s="156"/>
      <c r="ZM122" s="156"/>
      <c r="ZN122" s="156"/>
      <c r="ZO122" s="156"/>
      <c r="ZP122" s="156"/>
      <c r="ZQ122" s="156"/>
      <c r="ZR122" s="156"/>
      <c r="ZS122" s="156"/>
      <c r="ZT122" s="156"/>
      <c r="ZU122" s="156"/>
      <c r="ZV122" s="156"/>
      <c r="ZW122" s="156"/>
      <c r="ZX122" s="156"/>
      <c r="ZY122" s="156"/>
      <c r="ZZ122" s="156"/>
      <c r="AAA122" s="156"/>
      <c r="AAB122" s="156"/>
      <c r="AAC122" s="156"/>
      <c r="AAD122" s="156"/>
      <c r="AAE122" s="156"/>
      <c r="AAF122" s="156"/>
      <c r="AAG122" s="156"/>
      <c r="AAH122" s="156"/>
      <c r="AAI122" s="156"/>
      <c r="AAJ122" s="156"/>
      <c r="AAK122" s="156"/>
      <c r="AAL122" s="156"/>
      <c r="AAM122" s="156"/>
      <c r="AAN122" s="156"/>
      <c r="AAO122" s="156"/>
      <c r="AAP122" s="156"/>
      <c r="AAQ122" s="156"/>
      <c r="AAR122" s="156"/>
      <c r="AAS122" s="156"/>
      <c r="AAT122" s="156"/>
      <c r="AAU122" s="156"/>
      <c r="AAV122" s="156"/>
      <c r="AAW122" s="156"/>
      <c r="AAX122" s="156"/>
      <c r="AAY122" s="156"/>
      <c r="AAZ122" s="156"/>
      <c r="ABA122" s="156"/>
      <c r="ABB122" s="156"/>
      <c r="ABC122" s="156"/>
      <c r="ABD122" s="156"/>
      <c r="ABE122" s="156"/>
      <c r="ABF122" s="156"/>
      <c r="ABG122" s="156"/>
      <c r="ABH122" s="156"/>
      <c r="ABI122" s="156"/>
      <c r="ABJ122" s="156"/>
      <c r="ABK122" s="156"/>
      <c r="ABL122" s="156"/>
      <c r="ABM122" s="156"/>
      <c r="ABN122" s="156"/>
      <c r="ABO122" s="156"/>
      <c r="ABP122" s="156"/>
      <c r="ABQ122" s="156"/>
      <c r="ABR122" s="156"/>
      <c r="ABS122" s="156"/>
      <c r="ABT122" s="156"/>
      <c r="ABU122" s="156"/>
      <c r="ABV122" s="156"/>
      <c r="ABW122" s="156"/>
      <c r="ABX122" s="156"/>
      <c r="ABY122" s="156"/>
      <c r="ABZ122" s="156"/>
      <c r="ACA122" s="156"/>
      <c r="ACB122" s="156"/>
      <c r="ACC122" s="156"/>
      <c r="ACD122" s="156"/>
      <c r="ACE122" s="156"/>
      <c r="ACF122" s="156"/>
      <c r="ACG122" s="156"/>
      <c r="ACH122" s="156"/>
      <c r="ACI122" s="156"/>
      <c r="ACJ122" s="156"/>
      <c r="ACK122" s="156"/>
      <c r="ACL122" s="156"/>
      <c r="ACM122" s="156"/>
      <c r="ACN122" s="156"/>
      <c r="ACO122" s="156"/>
      <c r="ACP122" s="156"/>
      <c r="ACQ122" s="156"/>
      <c r="ACR122" s="156"/>
      <c r="ACS122" s="156"/>
      <c r="ACT122" s="156"/>
      <c r="ACU122" s="156"/>
      <c r="ACV122" s="156"/>
      <c r="ACW122" s="156"/>
      <c r="ACX122" s="156"/>
      <c r="ACY122" s="156"/>
      <c r="ACZ122" s="156"/>
      <c r="ADA122" s="156"/>
      <c r="ADB122" s="156"/>
      <c r="ADC122" s="156"/>
      <c r="ADD122" s="156"/>
      <c r="ADE122" s="156"/>
      <c r="ADF122" s="156"/>
      <c r="ADG122" s="156"/>
      <c r="ADH122" s="156"/>
      <c r="ADI122" s="156"/>
      <c r="ADJ122" s="156"/>
      <c r="ADK122" s="156"/>
      <c r="ADL122" s="156"/>
      <c r="ADM122" s="156"/>
      <c r="ADN122" s="156"/>
      <c r="ADO122" s="156"/>
      <c r="ADP122" s="156"/>
      <c r="ADQ122" s="156"/>
      <c r="ADR122" s="156"/>
      <c r="ADS122" s="156"/>
      <c r="ADT122" s="156"/>
      <c r="ADU122" s="156"/>
      <c r="ADV122" s="156"/>
      <c r="ADW122" s="156"/>
      <c r="ADX122" s="156"/>
      <c r="ADY122" s="156"/>
      <c r="ADZ122" s="156"/>
      <c r="AEA122" s="156"/>
      <c r="AEB122" s="156"/>
      <c r="AEC122" s="156"/>
      <c r="AED122" s="156"/>
      <c r="AEE122" s="156"/>
      <c r="AEF122" s="156"/>
      <c r="AEG122" s="156"/>
      <c r="AEH122" s="156"/>
      <c r="AEI122" s="156"/>
      <c r="AEJ122" s="156"/>
      <c r="AEK122" s="156"/>
      <c r="AEL122" s="156"/>
      <c r="AEM122" s="156"/>
      <c r="AEN122" s="156"/>
      <c r="AEO122" s="156"/>
      <c r="AEP122" s="156"/>
      <c r="AEQ122" s="156"/>
      <c r="AER122" s="156"/>
      <c r="AES122" s="156"/>
      <c r="AET122" s="156"/>
      <c r="AEU122" s="156"/>
      <c r="AEV122" s="156"/>
      <c r="AEW122" s="156"/>
      <c r="AEX122" s="156"/>
      <c r="AEY122" s="156"/>
      <c r="AEZ122" s="156"/>
      <c r="AFA122" s="156"/>
      <c r="AFB122" s="156"/>
      <c r="AFC122" s="156"/>
      <c r="AFD122" s="156"/>
      <c r="AFE122" s="156"/>
      <c r="AFF122" s="156"/>
      <c r="AFG122" s="156"/>
      <c r="AFH122" s="156"/>
      <c r="AFI122" s="156"/>
      <c r="AFJ122" s="156"/>
      <c r="AFK122" s="156"/>
      <c r="AFL122" s="156"/>
      <c r="AFM122" s="156"/>
      <c r="AFN122" s="156"/>
      <c r="AFO122" s="156"/>
      <c r="AFP122" s="156"/>
      <c r="AFQ122" s="156"/>
      <c r="AFR122" s="156"/>
      <c r="AFS122" s="156"/>
      <c r="AFT122" s="156"/>
      <c r="AFU122" s="156"/>
      <c r="AFV122" s="156"/>
      <c r="AFW122" s="156"/>
      <c r="AFX122" s="156"/>
      <c r="AFY122" s="156"/>
      <c r="AFZ122" s="156"/>
      <c r="AGA122" s="156"/>
      <c r="AGB122" s="156"/>
      <c r="AGC122" s="156"/>
      <c r="AGD122" s="156"/>
      <c r="AGE122" s="156"/>
      <c r="AGF122" s="156"/>
      <c r="AGG122" s="156"/>
      <c r="AGH122" s="156"/>
      <c r="AGI122" s="156"/>
      <c r="AGJ122" s="156"/>
      <c r="AGK122" s="156"/>
      <c r="AGL122" s="156"/>
      <c r="AGM122" s="156"/>
      <c r="AGN122" s="156"/>
      <c r="AGO122" s="156"/>
      <c r="AGP122" s="156"/>
      <c r="AGQ122" s="156"/>
      <c r="AGR122" s="156"/>
      <c r="AGS122" s="156"/>
      <c r="AGT122" s="156"/>
      <c r="AGU122" s="156"/>
      <c r="AGV122" s="156"/>
      <c r="AGW122" s="156"/>
      <c r="AGX122" s="156"/>
      <c r="AGY122" s="156"/>
      <c r="AGZ122" s="156"/>
      <c r="AHA122" s="156"/>
      <c r="AHB122" s="156"/>
      <c r="AHC122" s="156"/>
      <c r="AHD122" s="156"/>
      <c r="AHE122" s="156"/>
      <c r="AHF122" s="156"/>
      <c r="AHG122" s="156"/>
      <c r="AHH122" s="156"/>
      <c r="AHI122" s="156"/>
      <c r="AHJ122" s="156"/>
      <c r="AHK122" s="156"/>
      <c r="AHL122" s="156"/>
      <c r="AHM122" s="156"/>
      <c r="AHN122" s="156"/>
      <c r="AHO122" s="156"/>
      <c r="AHP122" s="156"/>
      <c r="AHQ122" s="156"/>
      <c r="AHR122" s="156"/>
      <c r="AHS122" s="156"/>
      <c r="AHT122" s="156"/>
      <c r="AHU122" s="156"/>
      <c r="AHV122" s="156"/>
      <c r="AHW122" s="156"/>
      <c r="AHX122" s="156"/>
      <c r="AHY122" s="156"/>
      <c r="AHZ122" s="156"/>
      <c r="AIA122" s="156"/>
      <c r="AIB122" s="156"/>
      <c r="AIC122" s="156"/>
      <c r="AID122" s="156"/>
      <c r="AIE122" s="156"/>
      <c r="AIF122" s="156"/>
      <c r="AIG122" s="156"/>
      <c r="AIH122" s="156"/>
      <c r="AII122" s="156"/>
      <c r="AIJ122" s="156"/>
      <c r="AIK122" s="156"/>
      <c r="AIL122" s="156"/>
      <c r="AIM122" s="156"/>
      <c r="AIN122" s="156"/>
      <c r="AIO122" s="156"/>
      <c r="AIP122" s="156"/>
      <c r="AIQ122" s="156"/>
      <c r="AIR122" s="156"/>
      <c r="AIS122" s="156"/>
      <c r="AIT122" s="156"/>
      <c r="AIU122" s="156"/>
      <c r="AIV122" s="156"/>
      <c r="AIW122" s="156"/>
      <c r="AIX122" s="156"/>
      <c r="AIY122" s="156"/>
      <c r="AIZ122" s="156"/>
      <c r="AJA122" s="156"/>
      <c r="AJB122" s="156"/>
      <c r="AJC122" s="156"/>
      <c r="AJD122" s="156"/>
      <c r="AJE122" s="156"/>
      <c r="AJF122" s="156"/>
      <c r="AJG122" s="156"/>
      <c r="AJH122" s="156"/>
      <c r="AJI122" s="156"/>
      <c r="AJJ122" s="156"/>
      <c r="AJK122" s="156"/>
      <c r="AJL122" s="156"/>
      <c r="AJM122" s="156"/>
      <c r="AJN122" s="156"/>
      <c r="AJO122" s="156"/>
      <c r="AJP122" s="156"/>
      <c r="AJQ122" s="156"/>
      <c r="AJR122" s="156"/>
      <c r="AJS122" s="156"/>
      <c r="AJT122" s="156"/>
      <c r="AJU122" s="156"/>
      <c r="AJV122" s="156"/>
      <c r="AJW122" s="156"/>
      <c r="AJX122" s="156"/>
      <c r="AJY122" s="156"/>
      <c r="AJZ122" s="156"/>
      <c r="AKA122" s="156"/>
      <c r="AKB122" s="156"/>
      <c r="AKC122" s="156"/>
      <c r="AKD122" s="156"/>
      <c r="AKE122" s="156"/>
      <c r="AKF122" s="156"/>
      <c r="AKG122" s="156"/>
      <c r="AKH122" s="156"/>
      <c r="AKI122" s="156"/>
      <c r="AKJ122" s="156"/>
      <c r="AKK122" s="156"/>
      <c r="AKL122" s="156"/>
      <c r="AKM122" s="156"/>
      <c r="AKN122" s="156"/>
      <c r="AKO122" s="156"/>
      <c r="AKP122" s="156"/>
      <c r="AKQ122" s="156"/>
      <c r="AKR122" s="156"/>
      <c r="AKS122" s="156"/>
      <c r="AKT122" s="156"/>
      <c r="AKU122" s="156"/>
      <c r="AKV122" s="156"/>
      <c r="AKW122" s="156"/>
      <c r="AKX122" s="156"/>
      <c r="AKY122" s="156"/>
      <c r="AKZ122" s="156"/>
      <c r="ALA122" s="156"/>
      <c r="ALB122" s="156"/>
      <c r="ALC122" s="156"/>
      <c r="ALD122" s="156"/>
      <c r="ALE122" s="156"/>
      <c r="ALF122" s="156"/>
      <c r="ALG122" s="156"/>
      <c r="ALH122" s="156"/>
      <c r="ALI122" s="156"/>
      <c r="ALJ122" s="156"/>
      <c r="ALK122" s="156"/>
      <c r="ALL122" s="156"/>
      <c r="ALM122" s="156"/>
      <c r="ALN122" s="156"/>
      <c r="ALO122" s="156"/>
      <c r="ALP122" s="156"/>
      <c r="ALQ122" s="156"/>
      <c r="ALR122" s="156"/>
      <c r="ALS122" s="156"/>
      <c r="ALT122" s="156"/>
      <c r="ALU122" s="156"/>
      <c r="ALV122" s="156"/>
      <c r="ALW122" s="156"/>
      <c r="ALX122" s="156"/>
      <c r="ALY122" s="156"/>
      <c r="ALZ122" s="156"/>
      <c r="AMA122" s="156"/>
      <c r="AMB122" s="156"/>
      <c r="AMC122" s="156"/>
      <c r="AMD122" s="156"/>
      <c r="AME122" s="156"/>
      <c r="AMF122" s="156"/>
      <c r="AMG122" s="156"/>
      <c r="AMH122" s="156"/>
      <c r="AMI122" s="156"/>
    </row>
    <row r="123" spans="1:1023" s="158" customFormat="1">
      <c r="A123" s="159" t="s">
        <v>262</v>
      </c>
      <c r="B123" s="154" t="s">
        <v>265</v>
      </c>
      <c r="C123" s="154"/>
      <c r="D123" s="154"/>
      <c r="E123" s="154"/>
      <c r="F123" s="283"/>
      <c r="G123" s="283"/>
      <c r="H123" s="284"/>
      <c r="I123" s="284"/>
      <c r="J123" s="284"/>
      <c r="K123" s="284"/>
      <c r="L123" s="284"/>
      <c r="M123" s="284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156"/>
      <c r="AY123" s="156"/>
      <c r="AZ123" s="156"/>
      <c r="BA123" s="156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56"/>
      <c r="BM123" s="156"/>
      <c r="BN123" s="156"/>
      <c r="BO123" s="156"/>
      <c r="BP123" s="156"/>
      <c r="BQ123" s="156"/>
      <c r="BR123" s="156"/>
      <c r="BS123" s="156"/>
      <c r="BT123" s="156"/>
      <c r="BU123" s="156"/>
      <c r="BV123" s="156"/>
      <c r="BW123" s="156"/>
      <c r="BX123" s="156"/>
      <c r="BY123" s="156"/>
      <c r="BZ123" s="156"/>
      <c r="CA123" s="156"/>
      <c r="CB123" s="156"/>
      <c r="CC123" s="156"/>
      <c r="CD123" s="156"/>
      <c r="CE123" s="156"/>
      <c r="CF123" s="156"/>
      <c r="CG123" s="156"/>
      <c r="CH123" s="156"/>
      <c r="CI123" s="156"/>
      <c r="CJ123" s="156"/>
      <c r="CK123" s="156"/>
      <c r="CL123" s="156"/>
      <c r="CM123" s="156"/>
      <c r="CN123" s="156"/>
      <c r="CO123" s="156"/>
      <c r="CP123" s="156"/>
      <c r="CQ123" s="156"/>
      <c r="CR123" s="156"/>
      <c r="CS123" s="156"/>
      <c r="CT123" s="156"/>
      <c r="CU123" s="156"/>
      <c r="CV123" s="156"/>
      <c r="CW123" s="156"/>
      <c r="CX123" s="156"/>
      <c r="CY123" s="156"/>
      <c r="CZ123" s="156"/>
      <c r="DA123" s="156"/>
      <c r="DB123" s="156"/>
      <c r="DC123" s="156"/>
      <c r="DD123" s="156"/>
      <c r="DE123" s="156"/>
      <c r="DF123" s="156"/>
      <c r="DG123" s="156"/>
      <c r="DH123" s="156"/>
      <c r="DI123" s="156"/>
      <c r="DJ123" s="156"/>
      <c r="DK123" s="156"/>
      <c r="DL123" s="156"/>
      <c r="DM123" s="156"/>
      <c r="DN123" s="156"/>
      <c r="DO123" s="156"/>
      <c r="DP123" s="156"/>
      <c r="DQ123" s="156"/>
      <c r="DR123" s="156"/>
      <c r="DS123" s="156"/>
      <c r="DT123" s="156"/>
      <c r="DU123" s="156"/>
      <c r="DV123" s="156"/>
      <c r="DW123" s="156"/>
      <c r="DX123" s="156"/>
      <c r="DY123" s="156"/>
      <c r="DZ123" s="156"/>
      <c r="EA123" s="156"/>
      <c r="EB123" s="156"/>
      <c r="EC123" s="156"/>
      <c r="ED123" s="156"/>
      <c r="EE123" s="156"/>
      <c r="EF123" s="156"/>
      <c r="EG123" s="156"/>
      <c r="EH123" s="156"/>
      <c r="EI123" s="156"/>
      <c r="EJ123" s="156"/>
      <c r="EK123" s="156"/>
      <c r="EL123" s="156"/>
      <c r="EM123" s="156"/>
      <c r="EN123" s="156"/>
      <c r="EO123" s="156"/>
      <c r="EP123" s="156"/>
      <c r="EQ123" s="156"/>
      <c r="ER123" s="156"/>
      <c r="ES123" s="156"/>
      <c r="ET123" s="156"/>
      <c r="EU123" s="156"/>
      <c r="EV123" s="156"/>
      <c r="EW123" s="156"/>
      <c r="EX123" s="156"/>
      <c r="EY123" s="156"/>
      <c r="EZ123" s="156"/>
      <c r="FA123" s="156"/>
      <c r="FB123" s="156"/>
      <c r="FC123" s="156"/>
      <c r="FD123" s="156"/>
      <c r="FE123" s="156"/>
      <c r="FF123" s="156"/>
      <c r="FG123" s="156"/>
      <c r="FH123" s="156"/>
      <c r="FI123" s="156"/>
      <c r="FJ123" s="156"/>
      <c r="FK123" s="156"/>
      <c r="FL123" s="156"/>
      <c r="FM123" s="156"/>
      <c r="FN123" s="156"/>
      <c r="FO123" s="156"/>
      <c r="FP123" s="156"/>
      <c r="FQ123" s="156"/>
      <c r="FR123" s="156"/>
      <c r="FS123" s="156"/>
      <c r="FT123" s="156"/>
      <c r="FU123" s="156"/>
      <c r="FV123" s="156"/>
      <c r="FW123" s="156"/>
      <c r="FX123" s="156"/>
      <c r="FY123" s="156"/>
      <c r="FZ123" s="156"/>
      <c r="GA123" s="156"/>
      <c r="GB123" s="156"/>
      <c r="GC123" s="156"/>
      <c r="GD123" s="156"/>
      <c r="GE123" s="156"/>
      <c r="GF123" s="156"/>
      <c r="GG123" s="156"/>
      <c r="GH123" s="156"/>
      <c r="GI123" s="156"/>
      <c r="GJ123" s="156"/>
      <c r="GK123" s="156"/>
      <c r="GL123" s="156"/>
      <c r="GM123" s="156"/>
      <c r="GN123" s="156"/>
      <c r="GO123" s="156"/>
      <c r="GP123" s="156"/>
      <c r="GQ123" s="156"/>
      <c r="GR123" s="156"/>
      <c r="GS123" s="156"/>
      <c r="GT123" s="156"/>
      <c r="GU123" s="156"/>
      <c r="GV123" s="156"/>
      <c r="GW123" s="156"/>
      <c r="GX123" s="156"/>
      <c r="GY123" s="156"/>
      <c r="GZ123" s="156"/>
      <c r="HA123" s="156"/>
      <c r="HB123" s="156"/>
      <c r="HC123" s="156"/>
      <c r="HD123" s="156"/>
      <c r="HE123" s="156"/>
      <c r="HF123" s="156"/>
      <c r="HG123" s="156"/>
      <c r="HH123" s="156"/>
      <c r="HI123" s="156"/>
      <c r="HJ123" s="156"/>
      <c r="HK123" s="156"/>
      <c r="HL123" s="156"/>
      <c r="HM123" s="156"/>
      <c r="HN123" s="156"/>
      <c r="HO123" s="156"/>
      <c r="HP123" s="156"/>
      <c r="HQ123" s="156"/>
      <c r="HR123" s="156"/>
      <c r="HS123" s="156"/>
      <c r="HT123" s="156"/>
      <c r="HU123" s="156"/>
      <c r="HV123" s="156"/>
      <c r="HW123" s="156"/>
      <c r="HX123" s="156"/>
      <c r="HY123" s="156"/>
      <c r="HZ123" s="156"/>
      <c r="IA123" s="156"/>
      <c r="IB123" s="156"/>
      <c r="IC123" s="156"/>
      <c r="ID123" s="156"/>
      <c r="IE123" s="156"/>
      <c r="IF123" s="156"/>
      <c r="IG123" s="156"/>
      <c r="IH123" s="156"/>
      <c r="II123" s="156"/>
      <c r="IJ123" s="156"/>
      <c r="IK123" s="156"/>
      <c r="IL123" s="156"/>
      <c r="IM123" s="156"/>
      <c r="IN123" s="156"/>
      <c r="IO123" s="156"/>
      <c r="IP123" s="156"/>
      <c r="IQ123" s="156"/>
      <c r="IR123" s="156"/>
      <c r="IS123" s="156"/>
      <c r="IT123" s="156"/>
      <c r="IU123" s="156"/>
      <c r="IV123" s="156"/>
      <c r="IW123" s="156"/>
      <c r="IX123" s="156"/>
      <c r="IY123" s="156"/>
      <c r="IZ123" s="156"/>
      <c r="JA123" s="156"/>
      <c r="JB123" s="156"/>
      <c r="JC123" s="156"/>
      <c r="JD123" s="156"/>
      <c r="JE123" s="156"/>
      <c r="JF123" s="156"/>
      <c r="JG123" s="156"/>
      <c r="JH123" s="156"/>
      <c r="JI123" s="156"/>
      <c r="JJ123" s="156"/>
      <c r="JK123" s="156"/>
      <c r="JL123" s="156"/>
      <c r="JM123" s="156"/>
      <c r="JN123" s="156"/>
      <c r="JO123" s="156"/>
      <c r="JP123" s="156"/>
      <c r="JQ123" s="156"/>
      <c r="JR123" s="156"/>
      <c r="JS123" s="156"/>
      <c r="JT123" s="156"/>
      <c r="JU123" s="156"/>
      <c r="JV123" s="156"/>
      <c r="JW123" s="156"/>
      <c r="JX123" s="156"/>
      <c r="JY123" s="156"/>
      <c r="JZ123" s="156"/>
      <c r="KA123" s="156"/>
      <c r="KB123" s="156"/>
      <c r="KC123" s="156"/>
      <c r="KD123" s="156"/>
      <c r="KE123" s="156"/>
      <c r="KF123" s="156"/>
      <c r="KG123" s="156"/>
      <c r="KH123" s="156"/>
      <c r="KI123" s="156"/>
      <c r="KJ123" s="156"/>
      <c r="KK123" s="156"/>
      <c r="KL123" s="156"/>
      <c r="KM123" s="156"/>
      <c r="KN123" s="156"/>
      <c r="KO123" s="156"/>
      <c r="KP123" s="156"/>
      <c r="KQ123" s="156"/>
      <c r="KR123" s="156"/>
      <c r="KS123" s="156"/>
      <c r="KT123" s="156"/>
      <c r="KU123" s="156"/>
      <c r="KV123" s="156"/>
      <c r="KW123" s="156"/>
      <c r="KX123" s="156"/>
      <c r="KY123" s="156"/>
      <c r="KZ123" s="156"/>
      <c r="LA123" s="156"/>
      <c r="LB123" s="156"/>
      <c r="LC123" s="156"/>
      <c r="LD123" s="156"/>
      <c r="LE123" s="156"/>
      <c r="LF123" s="156"/>
      <c r="LG123" s="156"/>
      <c r="LH123" s="156"/>
      <c r="LI123" s="156"/>
      <c r="LJ123" s="156"/>
      <c r="LK123" s="156"/>
      <c r="LL123" s="156"/>
      <c r="LM123" s="156"/>
      <c r="LN123" s="156"/>
      <c r="LO123" s="156"/>
      <c r="LP123" s="156"/>
      <c r="LQ123" s="156"/>
      <c r="LR123" s="156"/>
      <c r="LS123" s="156"/>
      <c r="LT123" s="156"/>
      <c r="LU123" s="156"/>
      <c r="LV123" s="156"/>
      <c r="LW123" s="156"/>
      <c r="LX123" s="156"/>
      <c r="LY123" s="156"/>
      <c r="LZ123" s="156"/>
      <c r="MA123" s="156"/>
      <c r="MB123" s="156"/>
      <c r="MC123" s="156"/>
      <c r="MD123" s="156"/>
      <c r="ME123" s="156"/>
      <c r="MF123" s="156"/>
      <c r="MG123" s="156"/>
      <c r="MH123" s="156"/>
      <c r="MI123" s="156"/>
      <c r="MJ123" s="156"/>
      <c r="MK123" s="156"/>
      <c r="ML123" s="156"/>
      <c r="MM123" s="156"/>
      <c r="MN123" s="156"/>
      <c r="MO123" s="156"/>
      <c r="MP123" s="156"/>
      <c r="MQ123" s="156"/>
      <c r="MR123" s="156"/>
      <c r="MS123" s="156"/>
      <c r="MT123" s="156"/>
      <c r="MU123" s="156"/>
      <c r="MV123" s="156"/>
      <c r="MW123" s="156"/>
      <c r="MX123" s="156"/>
      <c r="MY123" s="156"/>
      <c r="MZ123" s="156"/>
      <c r="NA123" s="156"/>
      <c r="NB123" s="156"/>
      <c r="NC123" s="156"/>
      <c r="ND123" s="156"/>
      <c r="NE123" s="156"/>
      <c r="NF123" s="156"/>
      <c r="NG123" s="156"/>
      <c r="NH123" s="156"/>
      <c r="NI123" s="156"/>
      <c r="NJ123" s="156"/>
      <c r="NK123" s="156"/>
      <c r="NL123" s="156"/>
      <c r="NM123" s="156"/>
      <c r="NN123" s="156"/>
      <c r="NO123" s="156"/>
      <c r="NP123" s="156"/>
      <c r="NQ123" s="156"/>
      <c r="NR123" s="156"/>
      <c r="NS123" s="156"/>
      <c r="NT123" s="156"/>
      <c r="NU123" s="156"/>
      <c r="NV123" s="156"/>
      <c r="NW123" s="156"/>
      <c r="NX123" s="156"/>
      <c r="NY123" s="156"/>
      <c r="NZ123" s="156"/>
      <c r="OA123" s="156"/>
      <c r="OB123" s="156"/>
      <c r="OC123" s="156"/>
      <c r="OD123" s="156"/>
      <c r="OE123" s="156"/>
      <c r="OF123" s="156"/>
      <c r="OG123" s="156"/>
      <c r="OH123" s="156"/>
      <c r="OI123" s="156"/>
      <c r="OJ123" s="156"/>
      <c r="OK123" s="156"/>
      <c r="OL123" s="156"/>
      <c r="OM123" s="156"/>
      <c r="ON123" s="156"/>
      <c r="OO123" s="156"/>
      <c r="OP123" s="156"/>
      <c r="OQ123" s="156"/>
      <c r="OR123" s="156"/>
      <c r="OS123" s="156"/>
      <c r="OT123" s="156"/>
      <c r="OU123" s="156"/>
      <c r="OV123" s="156"/>
      <c r="OW123" s="156"/>
      <c r="OX123" s="156"/>
      <c r="OY123" s="156"/>
      <c r="OZ123" s="156"/>
      <c r="PA123" s="156"/>
      <c r="PB123" s="156"/>
      <c r="PC123" s="156"/>
      <c r="PD123" s="156"/>
      <c r="PE123" s="156"/>
      <c r="PF123" s="156"/>
      <c r="PG123" s="156"/>
      <c r="PH123" s="156"/>
      <c r="PI123" s="156"/>
      <c r="PJ123" s="156"/>
      <c r="PK123" s="156"/>
      <c r="PL123" s="156"/>
      <c r="PM123" s="156"/>
      <c r="PN123" s="156"/>
      <c r="PO123" s="156"/>
      <c r="PP123" s="156"/>
      <c r="PQ123" s="156"/>
      <c r="PR123" s="156"/>
      <c r="PS123" s="156"/>
      <c r="PT123" s="156"/>
      <c r="PU123" s="156"/>
      <c r="PV123" s="156"/>
      <c r="PW123" s="156"/>
      <c r="PX123" s="156"/>
      <c r="PY123" s="156"/>
      <c r="PZ123" s="156"/>
      <c r="QA123" s="156"/>
      <c r="QB123" s="156"/>
      <c r="QC123" s="156"/>
      <c r="QD123" s="156"/>
      <c r="QE123" s="156"/>
      <c r="QF123" s="156"/>
      <c r="QG123" s="156"/>
      <c r="QH123" s="156"/>
      <c r="QI123" s="156"/>
      <c r="QJ123" s="156"/>
      <c r="QK123" s="156"/>
      <c r="QL123" s="156"/>
      <c r="QM123" s="156"/>
      <c r="QN123" s="156"/>
      <c r="QO123" s="156"/>
      <c r="QP123" s="156"/>
      <c r="QQ123" s="156"/>
      <c r="QR123" s="156"/>
      <c r="QS123" s="156"/>
      <c r="QT123" s="156"/>
      <c r="QU123" s="156"/>
      <c r="QV123" s="156"/>
      <c r="QW123" s="156"/>
      <c r="QX123" s="156"/>
      <c r="QY123" s="156"/>
      <c r="QZ123" s="156"/>
      <c r="RA123" s="156"/>
      <c r="RB123" s="156"/>
      <c r="RC123" s="156"/>
      <c r="RD123" s="156"/>
      <c r="RE123" s="156"/>
      <c r="RF123" s="156"/>
      <c r="RG123" s="156"/>
      <c r="RH123" s="156"/>
      <c r="RI123" s="156"/>
      <c r="RJ123" s="156"/>
      <c r="RK123" s="156"/>
      <c r="RL123" s="156"/>
      <c r="RM123" s="156"/>
      <c r="RN123" s="156"/>
      <c r="RO123" s="156"/>
      <c r="RP123" s="156"/>
      <c r="RQ123" s="156"/>
      <c r="RR123" s="156"/>
      <c r="RS123" s="156"/>
      <c r="RT123" s="156"/>
      <c r="RU123" s="156"/>
      <c r="RV123" s="156"/>
      <c r="RW123" s="156"/>
      <c r="RX123" s="156"/>
      <c r="RY123" s="156"/>
      <c r="RZ123" s="156"/>
      <c r="SA123" s="156"/>
      <c r="SB123" s="156"/>
      <c r="SC123" s="156"/>
      <c r="SD123" s="156"/>
      <c r="SE123" s="156"/>
      <c r="SF123" s="156"/>
      <c r="SG123" s="156"/>
      <c r="SH123" s="156"/>
      <c r="SI123" s="156"/>
      <c r="SJ123" s="156"/>
      <c r="SK123" s="156"/>
      <c r="SL123" s="156"/>
      <c r="SM123" s="156"/>
      <c r="SN123" s="156"/>
      <c r="SO123" s="156"/>
      <c r="SP123" s="156"/>
      <c r="SQ123" s="156"/>
      <c r="SR123" s="156"/>
      <c r="SS123" s="156"/>
      <c r="ST123" s="156"/>
      <c r="SU123" s="156"/>
      <c r="SV123" s="156"/>
      <c r="SW123" s="156"/>
      <c r="SX123" s="156"/>
      <c r="SY123" s="156"/>
      <c r="SZ123" s="156"/>
      <c r="TA123" s="156"/>
      <c r="TB123" s="156"/>
      <c r="TC123" s="156"/>
      <c r="TD123" s="156"/>
      <c r="TE123" s="156"/>
      <c r="TF123" s="156"/>
      <c r="TG123" s="156"/>
      <c r="TH123" s="156"/>
      <c r="TI123" s="156"/>
      <c r="TJ123" s="156"/>
      <c r="TK123" s="156"/>
      <c r="TL123" s="156"/>
      <c r="TM123" s="156"/>
      <c r="TN123" s="156"/>
      <c r="TO123" s="156"/>
      <c r="TP123" s="156"/>
      <c r="TQ123" s="156"/>
      <c r="TR123" s="156"/>
      <c r="TS123" s="156"/>
      <c r="TT123" s="156"/>
      <c r="TU123" s="156"/>
      <c r="TV123" s="156"/>
      <c r="TW123" s="156"/>
      <c r="TX123" s="156"/>
      <c r="TY123" s="156"/>
      <c r="TZ123" s="156"/>
      <c r="UA123" s="156"/>
      <c r="UB123" s="156"/>
      <c r="UC123" s="156"/>
      <c r="UD123" s="156"/>
      <c r="UE123" s="156"/>
      <c r="UF123" s="156"/>
      <c r="UG123" s="156"/>
      <c r="UH123" s="156"/>
      <c r="UI123" s="156"/>
      <c r="UJ123" s="156"/>
      <c r="UK123" s="156"/>
      <c r="UL123" s="156"/>
      <c r="UM123" s="156"/>
      <c r="UN123" s="156"/>
      <c r="UO123" s="156"/>
      <c r="UP123" s="156"/>
      <c r="UQ123" s="156"/>
      <c r="UR123" s="156"/>
      <c r="US123" s="156"/>
      <c r="UT123" s="156"/>
      <c r="UU123" s="156"/>
      <c r="UV123" s="156"/>
      <c r="UW123" s="156"/>
      <c r="UX123" s="156"/>
      <c r="UY123" s="156"/>
      <c r="UZ123" s="156"/>
      <c r="VA123" s="156"/>
      <c r="VB123" s="156"/>
      <c r="VC123" s="156"/>
      <c r="VD123" s="156"/>
      <c r="VE123" s="156"/>
      <c r="VF123" s="156"/>
      <c r="VG123" s="156"/>
      <c r="VH123" s="156"/>
      <c r="VI123" s="156"/>
      <c r="VJ123" s="156"/>
      <c r="VK123" s="156"/>
      <c r="VL123" s="156"/>
      <c r="VM123" s="156"/>
      <c r="VN123" s="156"/>
      <c r="VO123" s="156"/>
      <c r="VP123" s="156"/>
      <c r="VQ123" s="156"/>
      <c r="VR123" s="156"/>
      <c r="VS123" s="156"/>
      <c r="VT123" s="156"/>
      <c r="VU123" s="156"/>
      <c r="VV123" s="156"/>
      <c r="VW123" s="156"/>
      <c r="VX123" s="156"/>
      <c r="VY123" s="156"/>
      <c r="VZ123" s="156"/>
      <c r="WA123" s="156"/>
      <c r="WB123" s="156"/>
      <c r="WC123" s="156"/>
      <c r="WD123" s="156"/>
      <c r="WE123" s="156"/>
      <c r="WF123" s="156"/>
      <c r="WG123" s="156"/>
      <c r="WH123" s="156"/>
      <c r="WI123" s="156"/>
      <c r="WJ123" s="156"/>
      <c r="WK123" s="156"/>
      <c r="WL123" s="156"/>
      <c r="WM123" s="156"/>
      <c r="WN123" s="156"/>
      <c r="WO123" s="156"/>
      <c r="WP123" s="156"/>
      <c r="WQ123" s="156"/>
      <c r="WR123" s="156"/>
      <c r="WS123" s="156"/>
      <c r="WT123" s="156"/>
      <c r="WU123" s="156"/>
      <c r="WV123" s="156"/>
      <c r="WW123" s="156"/>
      <c r="WX123" s="156"/>
      <c r="WY123" s="156"/>
      <c r="WZ123" s="156"/>
      <c r="XA123" s="156"/>
      <c r="XB123" s="156"/>
      <c r="XC123" s="156"/>
      <c r="XD123" s="156"/>
      <c r="XE123" s="156"/>
      <c r="XF123" s="156"/>
      <c r="XG123" s="156"/>
      <c r="XH123" s="156"/>
      <c r="XI123" s="156"/>
      <c r="XJ123" s="156"/>
      <c r="XK123" s="156"/>
      <c r="XL123" s="156"/>
      <c r="XM123" s="156"/>
      <c r="XN123" s="156"/>
      <c r="XO123" s="156"/>
      <c r="XP123" s="156"/>
      <c r="XQ123" s="156"/>
      <c r="XR123" s="156"/>
      <c r="XS123" s="156"/>
      <c r="XT123" s="156"/>
      <c r="XU123" s="156"/>
      <c r="XV123" s="156"/>
      <c r="XW123" s="156"/>
      <c r="XX123" s="156"/>
      <c r="XY123" s="156"/>
      <c r="XZ123" s="156"/>
      <c r="YA123" s="156"/>
      <c r="YB123" s="156"/>
      <c r="YC123" s="156"/>
      <c r="YD123" s="156"/>
      <c r="YE123" s="156"/>
      <c r="YF123" s="156"/>
      <c r="YG123" s="156"/>
      <c r="YH123" s="156"/>
      <c r="YI123" s="156"/>
      <c r="YJ123" s="156"/>
      <c r="YK123" s="156"/>
      <c r="YL123" s="156"/>
      <c r="YM123" s="156"/>
      <c r="YN123" s="156"/>
      <c r="YO123" s="156"/>
      <c r="YP123" s="156"/>
      <c r="YQ123" s="156"/>
      <c r="YR123" s="156"/>
      <c r="YS123" s="156"/>
      <c r="YT123" s="156"/>
      <c r="YU123" s="156"/>
      <c r="YV123" s="156"/>
      <c r="YW123" s="156"/>
      <c r="YX123" s="156"/>
      <c r="YY123" s="156"/>
      <c r="YZ123" s="156"/>
      <c r="ZA123" s="156"/>
      <c r="ZB123" s="156"/>
      <c r="ZC123" s="156"/>
      <c r="ZD123" s="156"/>
      <c r="ZE123" s="156"/>
      <c r="ZF123" s="156"/>
      <c r="ZG123" s="156"/>
      <c r="ZH123" s="156"/>
      <c r="ZI123" s="156"/>
      <c r="ZJ123" s="156"/>
      <c r="ZK123" s="156"/>
      <c r="ZL123" s="156"/>
      <c r="ZM123" s="156"/>
      <c r="ZN123" s="156"/>
      <c r="ZO123" s="156"/>
      <c r="ZP123" s="156"/>
      <c r="ZQ123" s="156"/>
      <c r="ZR123" s="156"/>
      <c r="ZS123" s="156"/>
      <c r="ZT123" s="156"/>
      <c r="ZU123" s="156"/>
      <c r="ZV123" s="156"/>
      <c r="ZW123" s="156"/>
      <c r="ZX123" s="156"/>
      <c r="ZY123" s="156"/>
      <c r="ZZ123" s="156"/>
      <c r="AAA123" s="156"/>
      <c r="AAB123" s="156"/>
      <c r="AAC123" s="156"/>
      <c r="AAD123" s="156"/>
      <c r="AAE123" s="156"/>
      <c r="AAF123" s="156"/>
      <c r="AAG123" s="156"/>
      <c r="AAH123" s="156"/>
      <c r="AAI123" s="156"/>
      <c r="AAJ123" s="156"/>
      <c r="AAK123" s="156"/>
      <c r="AAL123" s="156"/>
      <c r="AAM123" s="156"/>
      <c r="AAN123" s="156"/>
      <c r="AAO123" s="156"/>
      <c r="AAP123" s="156"/>
      <c r="AAQ123" s="156"/>
      <c r="AAR123" s="156"/>
      <c r="AAS123" s="156"/>
      <c r="AAT123" s="156"/>
      <c r="AAU123" s="156"/>
      <c r="AAV123" s="156"/>
      <c r="AAW123" s="156"/>
      <c r="AAX123" s="156"/>
      <c r="AAY123" s="156"/>
      <c r="AAZ123" s="156"/>
      <c r="ABA123" s="156"/>
      <c r="ABB123" s="156"/>
      <c r="ABC123" s="156"/>
      <c r="ABD123" s="156"/>
      <c r="ABE123" s="156"/>
      <c r="ABF123" s="156"/>
      <c r="ABG123" s="156"/>
      <c r="ABH123" s="156"/>
      <c r="ABI123" s="156"/>
      <c r="ABJ123" s="156"/>
      <c r="ABK123" s="156"/>
      <c r="ABL123" s="156"/>
      <c r="ABM123" s="156"/>
      <c r="ABN123" s="156"/>
      <c r="ABO123" s="156"/>
      <c r="ABP123" s="156"/>
      <c r="ABQ123" s="156"/>
      <c r="ABR123" s="156"/>
      <c r="ABS123" s="156"/>
      <c r="ABT123" s="156"/>
      <c r="ABU123" s="156"/>
      <c r="ABV123" s="156"/>
      <c r="ABW123" s="156"/>
      <c r="ABX123" s="156"/>
      <c r="ABY123" s="156"/>
      <c r="ABZ123" s="156"/>
      <c r="ACA123" s="156"/>
      <c r="ACB123" s="156"/>
      <c r="ACC123" s="156"/>
      <c r="ACD123" s="156"/>
      <c r="ACE123" s="156"/>
      <c r="ACF123" s="156"/>
      <c r="ACG123" s="156"/>
      <c r="ACH123" s="156"/>
      <c r="ACI123" s="156"/>
      <c r="ACJ123" s="156"/>
      <c r="ACK123" s="156"/>
      <c r="ACL123" s="156"/>
      <c r="ACM123" s="156"/>
      <c r="ACN123" s="156"/>
      <c r="ACO123" s="156"/>
      <c r="ACP123" s="156"/>
      <c r="ACQ123" s="156"/>
      <c r="ACR123" s="156"/>
      <c r="ACS123" s="156"/>
      <c r="ACT123" s="156"/>
      <c r="ACU123" s="156"/>
      <c r="ACV123" s="156"/>
      <c r="ACW123" s="156"/>
      <c r="ACX123" s="156"/>
      <c r="ACY123" s="156"/>
      <c r="ACZ123" s="156"/>
      <c r="ADA123" s="156"/>
      <c r="ADB123" s="156"/>
      <c r="ADC123" s="156"/>
      <c r="ADD123" s="156"/>
      <c r="ADE123" s="156"/>
      <c r="ADF123" s="156"/>
      <c r="ADG123" s="156"/>
      <c r="ADH123" s="156"/>
      <c r="ADI123" s="156"/>
      <c r="ADJ123" s="156"/>
      <c r="ADK123" s="156"/>
      <c r="ADL123" s="156"/>
      <c r="ADM123" s="156"/>
      <c r="ADN123" s="156"/>
      <c r="ADO123" s="156"/>
      <c r="ADP123" s="156"/>
      <c r="ADQ123" s="156"/>
      <c r="ADR123" s="156"/>
      <c r="ADS123" s="156"/>
      <c r="ADT123" s="156"/>
      <c r="ADU123" s="156"/>
      <c r="ADV123" s="156"/>
      <c r="ADW123" s="156"/>
      <c r="ADX123" s="156"/>
      <c r="ADY123" s="156"/>
      <c r="ADZ123" s="156"/>
      <c r="AEA123" s="156"/>
      <c r="AEB123" s="156"/>
      <c r="AEC123" s="156"/>
      <c r="AED123" s="156"/>
      <c r="AEE123" s="156"/>
      <c r="AEF123" s="156"/>
      <c r="AEG123" s="156"/>
      <c r="AEH123" s="156"/>
      <c r="AEI123" s="156"/>
      <c r="AEJ123" s="156"/>
      <c r="AEK123" s="156"/>
      <c r="AEL123" s="156"/>
      <c r="AEM123" s="156"/>
      <c r="AEN123" s="156"/>
      <c r="AEO123" s="156"/>
      <c r="AEP123" s="156"/>
      <c r="AEQ123" s="156"/>
      <c r="AER123" s="156"/>
      <c r="AES123" s="156"/>
      <c r="AET123" s="156"/>
      <c r="AEU123" s="156"/>
      <c r="AEV123" s="156"/>
      <c r="AEW123" s="156"/>
      <c r="AEX123" s="156"/>
      <c r="AEY123" s="156"/>
      <c r="AEZ123" s="156"/>
      <c r="AFA123" s="156"/>
      <c r="AFB123" s="156"/>
      <c r="AFC123" s="156"/>
      <c r="AFD123" s="156"/>
      <c r="AFE123" s="156"/>
      <c r="AFF123" s="156"/>
      <c r="AFG123" s="156"/>
      <c r="AFH123" s="156"/>
      <c r="AFI123" s="156"/>
      <c r="AFJ123" s="156"/>
      <c r="AFK123" s="156"/>
      <c r="AFL123" s="156"/>
      <c r="AFM123" s="156"/>
      <c r="AFN123" s="156"/>
      <c r="AFO123" s="156"/>
      <c r="AFP123" s="156"/>
      <c r="AFQ123" s="156"/>
      <c r="AFR123" s="156"/>
      <c r="AFS123" s="156"/>
      <c r="AFT123" s="156"/>
      <c r="AFU123" s="156"/>
      <c r="AFV123" s="156"/>
      <c r="AFW123" s="156"/>
      <c r="AFX123" s="156"/>
      <c r="AFY123" s="156"/>
      <c r="AFZ123" s="156"/>
      <c r="AGA123" s="156"/>
      <c r="AGB123" s="156"/>
      <c r="AGC123" s="156"/>
      <c r="AGD123" s="156"/>
      <c r="AGE123" s="156"/>
      <c r="AGF123" s="156"/>
      <c r="AGG123" s="156"/>
      <c r="AGH123" s="156"/>
      <c r="AGI123" s="156"/>
      <c r="AGJ123" s="156"/>
      <c r="AGK123" s="156"/>
      <c r="AGL123" s="156"/>
      <c r="AGM123" s="156"/>
      <c r="AGN123" s="156"/>
      <c r="AGO123" s="156"/>
      <c r="AGP123" s="156"/>
      <c r="AGQ123" s="156"/>
      <c r="AGR123" s="156"/>
      <c r="AGS123" s="156"/>
      <c r="AGT123" s="156"/>
      <c r="AGU123" s="156"/>
      <c r="AGV123" s="156"/>
      <c r="AGW123" s="156"/>
      <c r="AGX123" s="156"/>
      <c r="AGY123" s="156"/>
      <c r="AGZ123" s="156"/>
      <c r="AHA123" s="156"/>
      <c r="AHB123" s="156"/>
      <c r="AHC123" s="156"/>
      <c r="AHD123" s="156"/>
      <c r="AHE123" s="156"/>
      <c r="AHF123" s="156"/>
      <c r="AHG123" s="156"/>
      <c r="AHH123" s="156"/>
      <c r="AHI123" s="156"/>
      <c r="AHJ123" s="156"/>
      <c r="AHK123" s="156"/>
      <c r="AHL123" s="156"/>
      <c r="AHM123" s="156"/>
      <c r="AHN123" s="156"/>
      <c r="AHO123" s="156"/>
      <c r="AHP123" s="156"/>
      <c r="AHQ123" s="156"/>
      <c r="AHR123" s="156"/>
      <c r="AHS123" s="156"/>
      <c r="AHT123" s="156"/>
      <c r="AHU123" s="156"/>
      <c r="AHV123" s="156"/>
      <c r="AHW123" s="156"/>
      <c r="AHX123" s="156"/>
      <c r="AHY123" s="156"/>
      <c r="AHZ123" s="156"/>
      <c r="AIA123" s="156"/>
      <c r="AIB123" s="156"/>
      <c r="AIC123" s="156"/>
      <c r="AID123" s="156"/>
      <c r="AIE123" s="156"/>
      <c r="AIF123" s="156"/>
      <c r="AIG123" s="156"/>
      <c r="AIH123" s="156"/>
      <c r="AII123" s="156"/>
      <c r="AIJ123" s="156"/>
      <c r="AIK123" s="156"/>
      <c r="AIL123" s="156"/>
      <c r="AIM123" s="156"/>
      <c r="AIN123" s="156"/>
      <c r="AIO123" s="156"/>
      <c r="AIP123" s="156"/>
      <c r="AIQ123" s="156"/>
      <c r="AIR123" s="156"/>
      <c r="AIS123" s="156"/>
      <c r="AIT123" s="156"/>
      <c r="AIU123" s="156"/>
      <c r="AIV123" s="156"/>
      <c r="AIW123" s="156"/>
      <c r="AIX123" s="156"/>
      <c r="AIY123" s="156"/>
      <c r="AIZ123" s="156"/>
      <c r="AJA123" s="156"/>
      <c r="AJB123" s="156"/>
      <c r="AJC123" s="156"/>
      <c r="AJD123" s="156"/>
      <c r="AJE123" s="156"/>
      <c r="AJF123" s="156"/>
      <c r="AJG123" s="156"/>
      <c r="AJH123" s="156"/>
      <c r="AJI123" s="156"/>
      <c r="AJJ123" s="156"/>
      <c r="AJK123" s="156"/>
      <c r="AJL123" s="156"/>
      <c r="AJM123" s="156"/>
      <c r="AJN123" s="156"/>
      <c r="AJO123" s="156"/>
      <c r="AJP123" s="156"/>
      <c r="AJQ123" s="156"/>
      <c r="AJR123" s="156"/>
      <c r="AJS123" s="156"/>
      <c r="AJT123" s="156"/>
      <c r="AJU123" s="156"/>
      <c r="AJV123" s="156"/>
      <c r="AJW123" s="156"/>
      <c r="AJX123" s="156"/>
      <c r="AJY123" s="156"/>
      <c r="AJZ123" s="156"/>
      <c r="AKA123" s="156"/>
      <c r="AKB123" s="156"/>
      <c r="AKC123" s="156"/>
      <c r="AKD123" s="156"/>
      <c r="AKE123" s="156"/>
      <c r="AKF123" s="156"/>
      <c r="AKG123" s="156"/>
      <c r="AKH123" s="156"/>
      <c r="AKI123" s="156"/>
      <c r="AKJ123" s="156"/>
      <c r="AKK123" s="156"/>
      <c r="AKL123" s="156"/>
      <c r="AKM123" s="156"/>
      <c r="AKN123" s="156"/>
      <c r="AKO123" s="156"/>
      <c r="AKP123" s="156"/>
      <c r="AKQ123" s="156"/>
      <c r="AKR123" s="156"/>
      <c r="AKS123" s="156"/>
      <c r="AKT123" s="156"/>
      <c r="AKU123" s="156"/>
      <c r="AKV123" s="156"/>
      <c r="AKW123" s="156"/>
      <c r="AKX123" s="156"/>
      <c r="AKY123" s="156"/>
      <c r="AKZ123" s="156"/>
      <c r="ALA123" s="156"/>
      <c r="ALB123" s="156"/>
      <c r="ALC123" s="156"/>
      <c r="ALD123" s="156"/>
      <c r="ALE123" s="156"/>
      <c r="ALF123" s="156"/>
      <c r="ALG123" s="156"/>
      <c r="ALH123" s="156"/>
      <c r="ALI123" s="156"/>
      <c r="ALJ123" s="156"/>
      <c r="ALK123" s="156"/>
      <c r="ALL123" s="156"/>
      <c r="ALM123" s="156"/>
      <c r="ALN123" s="156"/>
      <c r="ALO123" s="156"/>
      <c r="ALP123" s="156"/>
      <c r="ALQ123" s="156"/>
      <c r="ALR123" s="156"/>
      <c r="ALS123" s="156"/>
      <c r="ALT123" s="156"/>
      <c r="ALU123" s="156"/>
      <c r="ALV123" s="156"/>
      <c r="ALW123" s="156"/>
      <c r="ALX123" s="156"/>
      <c r="ALY123" s="156"/>
      <c r="ALZ123" s="156"/>
      <c r="AMA123" s="156"/>
      <c r="AMB123" s="156"/>
      <c r="AMC123" s="156"/>
      <c r="AMD123" s="156"/>
      <c r="AME123" s="156"/>
      <c r="AMF123" s="156"/>
      <c r="AMG123" s="156"/>
      <c r="AMH123" s="156"/>
      <c r="AMI123" s="156"/>
    </row>
    <row r="124" spans="1:1023" s="158" customFormat="1">
      <c r="A124" s="160" t="s">
        <v>217</v>
      </c>
      <c r="B124" s="161" t="s">
        <v>250</v>
      </c>
      <c r="C124" s="161"/>
      <c r="D124" s="154"/>
      <c r="E124" s="154"/>
      <c r="F124" s="162"/>
      <c r="G124" s="162"/>
      <c r="H124" s="163"/>
      <c r="I124" s="163"/>
      <c r="J124" s="163"/>
      <c r="K124" s="163"/>
      <c r="L124" s="163"/>
      <c r="M124" s="163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56"/>
      <c r="AZ124" s="156"/>
      <c r="BA124" s="156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6"/>
      <c r="BN124" s="156"/>
      <c r="BO124" s="156"/>
      <c r="BP124" s="156"/>
      <c r="BQ124" s="156"/>
      <c r="BR124" s="156"/>
      <c r="BS124" s="156"/>
      <c r="BT124" s="156"/>
      <c r="BU124" s="156"/>
      <c r="BV124" s="156"/>
      <c r="BW124" s="156"/>
      <c r="BX124" s="156"/>
      <c r="BY124" s="156"/>
      <c r="BZ124" s="156"/>
      <c r="CA124" s="156"/>
      <c r="CB124" s="156"/>
      <c r="CC124" s="156"/>
      <c r="CD124" s="156"/>
      <c r="CE124" s="156"/>
      <c r="CF124" s="156"/>
      <c r="CG124" s="156"/>
      <c r="CH124" s="156"/>
      <c r="CI124" s="156"/>
      <c r="CJ124" s="156"/>
      <c r="CK124" s="156"/>
      <c r="CL124" s="156"/>
      <c r="CM124" s="156"/>
      <c r="CN124" s="156"/>
      <c r="CO124" s="156"/>
      <c r="CP124" s="156"/>
      <c r="CQ124" s="156"/>
      <c r="CR124" s="156"/>
      <c r="CS124" s="156"/>
      <c r="CT124" s="156"/>
      <c r="CU124" s="156"/>
      <c r="CV124" s="156"/>
      <c r="CW124" s="156"/>
      <c r="CX124" s="156"/>
      <c r="CY124" s="156"/>
      <c r="CZ124" s="156"/>
      <c r="DA124" s="156"/>
      <c r="DB124" s="156"/>
      <c r="DC124" s="156"/>
      <c r="DD124" s="156"/>
      <c r="DE124" s="156"/>
      <c r="DF124" s="156"/>
      <c r="DG124" s="156"/>
      <c r="DH124" s="156"/>
      <c r="DI124" s="156"/>
      <c r="DJ124" s="156"/>
      <c r="DK124" s="156"/>
      <c r="DL124" s="156"/>
      <c r="DM124" s="156"/>
      <c r="DN124" s="156"/>
      <c r="DO124" s="156"/>
      <c r="DP124" s="156"/>
      <c r="DQ124" s="156"/>
      <c r="DR124" s="156"/>
      <c r="DS124" s="156"/>
      <c r="DT124" s="156"/>
      <c r="DU124" s="156"/>
      <c r="DV124" s="156"/>
      <c r="DW124" s="156"/>
      <c r="DX124" s="156"/>
      <c r="DY124" s="156"/>
      <c r="DZ124" s="156"/>
      <c r="EA124" s="156"/>
      <c r="EB124" s="156"/>
      <c r="EC124" s="156"/>
      <c r="ED124" s="156"/>
      <c r="EE124" s="156"/>
      <c r="EF124" s="156"/>
      <c r="EG124" s="156"/>
      <c r="EH124" s="156"/>
      <c r="EI124" s="156"/>
      <c r="EJ124" s="156"/>
      <c r="EK124" s="156"/>
      <c r="EL124" s="156"/>
      <c r="EM124" s="156"/>
      <c r="EN124" s="156"/>
      <c r="EO124" s="156"/>
      <c r="EP124" s="156"/>
      <c r="EQ124" s="156"/>
      <c r="ER124" s="156"/>
      <c r="ES124" s="156"/>
      <c r="ET124" s="156"/>
      <c r="EU124" s="156"/>
      <c r="EV124" s="156"/>
      <c r="EW124" s="156"/>
      <c r="EX124" s="156"/>
      <c r="EY124" s="156"/>
      <c r="EZ124" s="156"/>
      <c r="FA124" s="156"/>
      <c r="FB124" s="156"/>
      <c r="FC124" s="156"/>
      <c r="FD124" s="156"/>
      <c r="FE124" s="156"/>
      <c r="FF124" s="156"/>
      <c r="FG124" s="156"/>
      <c r="FH124" s="156"/>
      <c r="FI124" s="156"/>
      <c r="FJ124" s="156"/>
      <c r="FK124" s="156"/>
      <c r="FL124" s="156"/>
      <c r="FM124" s="156"/>
      <c r="FN124" s="156"/>
      <c r="FO124" s="156"/>
      <c r="FP124" s="156"/>
      <c r="FQ124" s="156"/>
      <c r="FR124" s="156"/>
      <c r="FS124" s="156"/>
      <c r="FT124" s="156"/>
      <c r="FU124" s="156"/>
      <c r="FV124" s="156"/>
      <c r="FW124" s="156"/>
      <c r="FX124" s="156"/>
      <c r="FY124" s="156"/>
      <c r="FZ124" s="156"/>
      <c r="GA124" s="156"/>
      <c r="GB124" s="156"/>
      <c r="GC124" s="156"/>
      <c r="GD124" s="156"/>
      <c r="GE124" s="156"/>
      <c r="GF124" s="156"/>
      <c r="GG124" s="156"/>
      <c r="GH124" s="156"/>
      <c r="GI124" s="156"/>
      <c r="GJ124" s="156"/>
      <c r="GK124" s="156"/>
      <c r="GL124" s="156"/>
      <c r="GM124" s="156"/>
      <c r="GN124" s="156"/>
      <c r="GO124" s="156"/>
      <c r="GP124" s="156"/>
      <c r="GQ124" s="156"/>
      <c r="GR124" s="156"/>
      <c r="GS124" s="156"/>
      <c r="GT124" s="156"/>
      <c r="GU124" s="156"/>
      <c r="GV124" s="156"/>
      <c r="GW124" s="156"/>
      <c r="GX124" s="156"/>
      <c r="GY124" s="156"/>
      <c r="GZ124" s="156"/>
      <c r="HA124" s="156"/>
      <c r="HB124" s="156"/>
      <c r="HC124" s="156"/>
      <c r="HD124" s="156"/>
      <c r="HE124" s="156"/>
      <c r="HF124" s="156"/>
      <c r="HG124" s="156"/>
      <c r="HH124" s="156"/>
      <c r="HI124" s="156"/>
      <c r="HJ124" s="156"/>
      <c r="HK124" s="156"/>
      <c r="HL124" s="156"/>
      <c r="HM124" s="156"/>
      <c r="HN124" s="156"/>
      <c r="HO124" s="156"/>
      <c r="HP124" s="156"/>
      <c r="HQ124" s="156"/>
      <c r="HR124" s="156"/>
      <c r="HS124" s="156"/>
      <c r="HT124" s="156"/>
      <c r="HU124" s="156"/>
      <c r="HV124" s="156"/>
      <c r="HW124" s="156"/>
      <c r="HX124" s="156"/>
      <c r="HY124" s="156"/>
      <c r="HZ124" s="156"/>
      <c r="IA124" s="156"/>
      <c r="IB124" s="156"/>
      <c r="IC124" s="156"/>
      <c r="ID124" s="156"/>
      <c r="IE124" s="156"/>
      <c r="IF124" s="156"/>
      <c r="IG124" s="156"/>
      <c r="IH124" s="156"/>
      <c r="II124" s="156"/>
      <c r="IJ124" s="156"/>
      <c r="IK124" s="156"/>
      <c r="IL124" s="156"/>
      <c r="IM124" s="156"/>
      <c r="IN124" s="156"/>
      <c r="IO124" s="156"/>
      <c r="IP124" s="156"/>
      <c r="IQ124" s="156"/>
      <c r="IR124" s="156"/>
      <c r="IS124" s="156"/>
      <c r="IT124" s="156"/>
      <c r="IU124" s="156"/>
      <c r="IV124" s="156"/>
      <c r="IW124" s="156"/>
      <c r="IX124" s="156"/>
      <c r="IY124" s="156"/>
      <c r="IZ124" s="156"/>
      <c r="JA124" s="156"/>
      <c r="JB124" s="156"/>
      <c r="JC124" s="156"/>
      <c r="JD124" s="156"/>
      <c r="JE124" s="156"/>
      <c r="JF124" s="156"/>
      <c r="JG124" s="156"/>
      <c r="JH124" s="156"/>
      <c r="JI124" s="156"/>
      <c r="JJ124" s="156"/>
      <c r="JK124" s="156"/>
      <c r="JL124" s="156"/>
      <c r="JM124" s="156"/>
      <c r="JN124" s="156"/>
      <c r="JO124" s="156"/>
      <c r="JP124" s="156"/>
      <c r="JQ124" s="156"/>
      <c r="JR124" s="156"/>
      <c r="JS124" s="156"/>
      <c r="JT124" s="156"/>
      <c r="JU124" s="156"/>
      <c r="JV124" s="156"/>
      <c r="JW124" s="156"/>
      <c r="JX124" s="156"/>
      <c r="JY124" s="156"/>
      <c r="JZ124" s="156"/>
      <c r="KA124" s="156"/>
      <c r="KB124" s="156"/>
      <c r="KC124" s="156"/>
      <c r="KD124" s="156"/>
      <c r="KE124" s="156"/>
      <c r="KF124" s="156"/>
      <c r="KG124" s="156"/>
      <c r="KH124" s="156"/>
      <c r="KI124" s="156"/>
      <c r="KJ124" s="156"/>
      <c r="KK124" s="156"/>
      <c r="KL124" s="156"/>
      <c r="KM124" s="156"/>
      <c r="KN124" s="156"/>
      <c r="KO124" s="156"/>
      <c r="KP124" s="156"/>
      <c r="KQ124" s="156"/>
      <c r="KR124" s="156"/>
      <c r="KS124" s="156"/>
      <c r="KT124" s="156"/>
      <c r="KU124" s="156"/>
      <c r="KV124" s="156"/>
      <c r="KW124" s="156"/>
      <c r="KX124" s="156"/>
      <c r="KY124" s="156"/>
      <c r="KZ124" s="156"/>
      <c r="LA124" s="156"/>
      <c r="LB124" s="156"/>
      <c r="LC124" s="156"/>
      <c r="LD124" s="156"/>
      <c r="LE124" s="156"/>
      <c r="LF124" s="156"/>
      <c r="LG124" s="156"/>
      <c r="LH124" s="156"/>
      <c r="LI124" s="156"/>
      <c r="LJ124" s="156"/>
      <c r="LK124" s="156"/>
      <c r="LL124" s="156"/>
      <c r="LM124" s="156"/>
      <c r="LN124" s="156"/>
      <c r="LO124" s="156"/>
      <c r="LP124" s="156"/>
      <c r="LQ124" s="156"/>
      <c r="LR124" s="156"/>
      <c r="LS124" s="156"/>
      <c r="LT124" s="156"/>
      <c r="LU124" s="156"/>
      <c r="LV124" s="156"/>
      <c r="LW124" s="156"/>
      <c r="LX124" s="156"/>
      <c r="LY124" s="156"/>
      <c r="LZ124" s="156"/>
      <c r="MA124" s="156"/>
      <c r="MB124" s="156"/>
      <c r="MC124" s="156"/>
      <c r="MD124" s="156"/>
      <c r="ME124" s="156"/>
      <c r="MF124" s="156"/>
      <c r="MG124" s="156"/>
      <c r="MH124" s="156"/>
      <c r="MI124" s="156"/>
      <c r="MJ124" s="156"/>
      <c r="MK124" s="156"/>
      <c r="ML124" s="156"/>
      <c r="MM124" s="156"/>
      <c r="MN124" s="156"/>
      <c r="MO124" s="156"/>
      <c r="MP124" s="156"/>
      <c r="MQ124" s="156"/>
      <c r="MR124" s="156"/>
      <c r="MS124" s="156"/>
      <c r="MT124" s="156"/>
      <c r="MU124" s="156"/>
      <c r="MV124" s="156"/>
      <c r="MW124" s="156"/>
      <c r="MX124" s="156"/>
      <c r="MY124" s="156"/>
      <c r="MZ124" s="156"/>
      <c r="NA124" s="156"/>
      <c r="NB124" s="156"/>
      <c r="NC124" s="156"/>
      <c r="ND124" s="156"/>
      <c r="NE124" s="156"/>
      <c r="NF124" s="156"/>
      <c r="NG124" s="156"/>
      <c r="NH124" s="156"/>
      <c r="NI124" s="156"/>
      <c r="NJ124" s="156"/>
      <c r="NK124" s="156"/>
      <c r="NL124" s="156"/>
      <c r="NM124" s="156"/>
      <c r="NN124" s="156"/>
      <c r="NO124" s="156"/>
      <c r="NP124" s="156"/>
      <c r="NQ124" s="156"/>
      <c r="NR124" s="156"/>
      <c r="NS124" s="156"/>
      <c r="NT124" s="156"/>
      <c r="NU124" s="156"/>
      <c r="NV124" s="156"/>
      <c r="NW124" s="156"/>
      <c r="NX124" s="156"/>
      <c r="NY124" s="156"/>
      <c r="NZ124" s="156"/>
      <c r="OA124" s="156"/>
      <c r="OB124" s="156"/>
      <c r="OC124" s="156"/>
      <c r="OD124" s="156"/>
      <c r="OE124" s="156"/>
      <c r="OF124" s="156"/>
      <c r="OG124" s="156"/>
      <c r="OH124" s="156"/>
      <c r="OI124" s="156"/>
      <c r="OJ124" s="156"/>
      <c r="OK124" s="156"/>
      <c r="OL124" s="156"/>
      <c r="OM124" s="156"/>
      <c r="ON124" s="156"/>
      <c r="OO124" s="156"/>
      <c r="OP124" s="156"/>
      <c r="OQ124" s="156"/>
      <c r="OR124" s="156"/>
      <c r="OS124" s="156"/>
      <c r="OT124" s="156"/>
      <c r="OU124" s="156"/>
      <c r="OV124" s="156"/>
      <c r="OW124" s="156"/>
      <c r="OX124" s="156"/>
      <c r="OY124" s="156"/>
      <c r="OZ124" s="156"/>
      <c r="PA124" s="156"/>
      <c r="PB124" s="156"/>
      <c r="PC124" s="156"/>
      <c r="PD124" s="156"/>
      <c r="PE124" s="156"/>
      <c r="PF124" s="156"/>
      <c r="PG124" s="156"/>
      <c r="PH124" s="156"/>
      <c r="PI124" s="156"/>
      <c r="PJ124" s="156"/>
      <c r="PK124" s="156"/>
      <c r="PL124" s="156"/>
      <c r="PM124" s="156"/>
      <c r="PN124" s="156"/>
      <c r="PO124" s="156"/>
      <c r="PP124" s="156"/>
      <c r="PQ124" s="156"/>
      <c r="PR124" s="156"/>
      <c r="PS124" s="156"/>
      <c r="PT124" s="156"/>
      <c r="PU124" s="156"/>
      <c r="PV124" s="156"/>
      <c r="PW124" s="156"/>
      <c r="PX124" s="156"/>
      <c r="PY124" s="156"/>
      <c r="PZ124" s="156"/>
      <c r="QA124" s="156"/>
      <c r="QB124" s="156"/>
      <c r="QC124" s="156"/>
      <c r="QD124" s="156"/>
      <c r="QE124" s="156"/>
      <c r="QF124" s="156"/>
      <c r="QG124" s="156"/>
      <c r="QH124" s="156"/>
      <c r="QI124" s="156"/>
      <c r="QJ124" s="156"/>
      <c r="QK124" s="156"/>
      <c r="QL124" s="156"/>
      <c r="QM124" s="156"/>
      <c r="QN124" s="156"/>
      <c r="QO124" s="156"/>
      <c r="QP124" s="156"/>
      <c r="QQ124" s="156"/>
      <c r="QR124" s="156"/>
      <c r="QS124" s="156"/>
      <c r="QT124" s="156"/>
      <c r="QU124" s="156"/>
      <c r="QV124" s="156"/>
      <c r="QW124" s="156"/>
      <c r="QX124" s="156"/>
      <c r="QY124" s="156"/>
      <c r="QZ124" s="156"/>
      <c r="RA124" s="156"/>
      <c r="RB124" s="156"/>
      <c r="RC124" s="156"/>
      <c r="RD124" s="156"/>
      <c r="RE124" s="156"/>
      <c r="RF124" s="156"/>
      <c r="RG124" s="156"/>
      <c r="RH124" s="156"/>
      <c r="RI124" s="156"/>
      <c r="RJ124" s="156"/>
      <c r="RK124" s="156"/>
      <c r="RL124" s="156"/>
      <c r="RM124" s="156"/>
      <c r="RN124" s="156"/>
      <c r="RO124" s="156"/>
      <c r="RP124" s="156"/>
      <c r="RQ124" s="156"/>
      <c r="RR124" s="156"/>
      <c r="RS124" s="156"/>
      <c r="RT124" s="156"/>
      <c r="RU124" s="156"/>
      <c r="RV124" s="156"/>
      <c r="RW124" s="156"/>
      <c r="RX124" s="156"/>
      <c r="RY124" s="156"/>
      <c r="RZ124" s="156"/>
      <c r="SA124" s="156"/>
      <c r="SB124" s="156"/>
      <c r="SC124" s="156"/>
      <c r="SD124" s="156"/>
      <c r="SE124" s="156"/>
      <c r="SF124" s="156"/>
      <c r="SG124" s="156"/>
      <c r="SH124" s="156"/>
      <c r="SI124" s="156"/>
      <c r="SJ124" s="156"/>
      <c r="SK124" s="156"/>
      <c r="SL124" s="156"/>
      <c r="SM124" s="156"/>
      <c r="SN124" s="156"/>
      <c r="SO124" s="156"/>
      <c r="SP124" s="156"/>
      <c r="SQ124" s="156"/>
      <c r="SR124" s="156"/>
      <c r="SS124" s="156"/>
      <c r="ST124" s="156"/>
      <c r="SU124" s="156"/>
      <c r="SV124" s="156"/>
      <c r="SW124" s="156"/>
      <c r="SX124" s="156"/>
      <c r="SY124" s="156"/>
      <c r="SZ124" s="156"/>
      <c r="TA124" s="156"/>
      <c r="TB124" s="156"/>
      <c r="TC124" s="156"/>
      <c r="TD124" s="156"/>
      <c r="TE124" s="156"/>
      <c r="TF124" s="156"/>
      <c r="TG124" s="156"/>
      <c r="TH124" s="156"/>
      <c r="TI124" s="156"/>
      <c r="TJ124" s="156"/>
      <c r="TK124" s="156"/>
      <c r="TL124" s="156"/>
      <c r="TM124" s="156"/>
      <c r="TN124" s="156"/>
      <c r="TO124" s="156"/>
      <c r="TP124" s="156"/>
      <c r="TQ124" s="156"/>
      <c r="TR124" s="156"/>
      <c r="TS124" s="156"/>
      <c r="TT124" s="156"/>
      <c r="TU124" s="156"/>
      <c r="TV124" s="156"/>
      <c r="TW124" s="156"/>
      <c r="TX124" s="156"/>
      <c r="TY124" s="156"/>
      <c r="TZ124" s="156"/>
      <c r="UA124" s="156"/>
      <c r="UB124" s="156"/>
      <c r="UC124" s="156"/>
      <c r="UD124" s="156"/>
      <c r="UE124" s="156"/>
      <c r="UF124" s="156"/>
      <c r="UG124" s="156"/>
      <c r="UH124" s="156"/>
      <c r="UI124" s="156"/>
      <c r="UJ124" s="156"/>
      <c r="UK124" s="156"/>
      <c r="UL124" s="156"/>
      <c r="UM124" s="156"/>
      <c r="UN124" s="156"/>
      <c r="UO124" s="156"/>
      <c r="UP124" s="156"/>
      <c r="UQ124" s="156"/>
      <c r="UR124" s="156"/>
      <c r="US124" s="156"/>
      <c r="UT124" s="156"/>
      <c r="UU124" s="156"/>
      <c r="UV124" s="156"/>
      <c r="UW124" s="156"/>
      <c r="UX124" s="156"/>
      <c r="UY124" s="156"/>
      <c r="UZ124" s="156"/>
      <c r="VA124" s="156"/>
      <c r="VB124" s="156"/>
      <c r="VC124" s="156"/>
      <c r="VD124" s="156"/>
      <c r="VE124" s="156"/>
      <c r="VF124" s="156"/>
      <c r="VG124" s="156"/>
      <c r="VH124" s="156"/>
      <c r="VI124" s="156"/>
      <c r="VJ124" s="156"/>
      <c r="VK124" s="156"/>
      <c r="VL124" s="156"/>
      <c r="VM124" s="156"/>
      <c r="VN124" s="156"/>
      <c r="VO124" s="156"/>
      <c r="VP124" s="156"/>
      <c r="VQ124" s="156"/>
      <c r="VR124" s="156"/>
      <c r="VS124" s="156"/>
      <c r="VT124" s="156"/>
      <c r="VU124" s="156"/>
      <c r="VV124" s="156"/>
      <c r="VW124" s="156"/>
      <c r="VX124" s="156"/>
      <c r="VY124" s="156"/>
      <c r="VZ124" s="156"/>
      <c r="WA124" s="156"/>
      <c r="WB124" s="156"/>
      <c r="WC124" s="156"/>
      <c r="WD124" s="156"/>
      <c r="WE124" s="156"/>
      <c r="WF124" s="156"/>
      <c r="WG124" s="156"/>
      <c r="WH124" s="156"/>
      <c r="WI124" s="156"/>
      <c r="WJ124" s="156"/>
      <c r="WK124" s="156"/>
      <c r="WL124" s="156"/>
      <c r="WM124" s="156"/>
      <c r="WN124" s="156"/>
      <c r="WO124" s="156"/>
      <c r="WP124" s="156"/>
      <c r="WQ124" s="156"/>
      <c r="WR124" s="156"/>
      <c r="WS124" s="156"/>
      <c r="WT124" s="156"/>
      <c r="WU124" s="156"/>
      <c r="WV124" s="156"/>
      <c r="WW124" s="156"/>
      <c r="WX124" s="156"/>
      <c r="WY124" s="156"/>
      <c r="WZ124" s="156"/>
      <c r="XA124" s="156"/>
      <c r="XB124" s="156"/>
      <c r="XC124" s="156"/>
      <c r="XD124" s="156"/>
      <c r="XE124" s="156"/>
      <c r="XF124" s="156"/>
      <c r="XG124" s="156"/>
      <c r="XH124" s="156"/>
      <c r="XI124" s="156"/>
      <c r="XJ124" s="156"/>
      <c r="XK124" s="156"/>
      <c r="XL124" s="156"/>
      <c r="XM124" s="156"/>
      <c r="XN124" s="156"/>
      <c r="XO124" s="156"/>
      <c r="XP124" s="156"/>
      <c r="XQ124" s="156"/>
      <c r="XR124" s="156"/>
      <c r="XS124" s="156"/>
      <c r="XT124" s="156"/>
      <c r="XU124" s="156"/>
      <c r="XV124" s="156"/>
      <c r="XW124" s="156"/>
      <c r="XX124" s="156"/>
      <c r="XY124" s="156"/>
      <c r="XZ124" s="156"/>
      <c r="YA124" s="156"/>
      <c r="YB124" s="156"/>
      <c r="YC124" s="156"/>
      <c r="YD124" s="156"/>
      <c r="YE124" s="156"/>
      <c r="YF124" s="156"/>
      <c r="YG124" s="156"/>
      <c r="YH124" s="156"/>
      <c r="YI124" s="156"/>
      <c r="YJ124" s="156"/>
      <c r="YK124" s="156"/>
      <c r="YL124" s="156"/>
      <c r="YM124" s="156"/>
      <c r="YN124" s="156"/>
      <c r="YO124" s="156"/>
      <c r="YP124" s="156"/>
      <c r="YQ124" s="156"/>
      <c r="YR124" s="156"/>
      <c r="YS124" s="156"/>
      <c r="YT124" s="156"/>
      <c r="YU124" s="156"/>
      <c r="YV124" s="156"/>
      <c r="YW124" s="156"/>
      <c r="YX124" s="156"/>
      <c r="YY124" s="156"/>
      <c r="YZ124" s="156"/>
      <c r="ZA124" s="156"/>
      <c r="ZB124" s="156"/>
      <c r="ZC124" s="156"/>
      <c r="ZD124" s="156"/>
      <c r="ZE124" s="156"/>
      <c r="ZF124" s="156"/>
      <c r="ZG124" s="156"/>
      <c r="ZH124" s="156"/>
      <c r="ZI124" s="156"/>
      <c r="ZJ124" s="156"/>
      <c r="ZK124" s="156"/>
      <c r="ZL124" s="156"/>
      <c r="ZM124" s="156"/>
      <c r="ZN124" s="156"/>
      <c r="ZO124" s="156"/>
      <c r="ZP124" s="156"/>
      <c r="ZQ124" s="156"/>
      <c r="ZR124" s="156"/>
      <c r="ZS124" s="156"/>
      <c r="ZT124" s="156"/>
      <c r="ZU124" s="156"/>
      <c r="ZV124" s="156"/>
      <c r="ZW124" s="156"/>
      <c r="ZX124" s="156"/>
      <c r="ZY124" s="156"/>
      <c r="ZZ124" s="156"/>
      <c r="AAA124" s="156"/>
      <c r="AAB124" s="156"/>
      <c r="AAC124" s="156"/>
      <c r="AAD124" s="156"/>
      <c r="AAE124" s="156"/>
      <c r="AAF124" s="156"/>
      <c r="AAG124" s="156"/>
      <c r="AAH124" s="156"/>
      <c r="AAI124" s="156"/>
      <c r="AAJ124" s="156"/>
      <c r="AAK124" s="156"/>
      <c r="AAL124" s="156"/>
      <c r="AAM124" s="156"/>
      <c r="AAN124" s="156"/>
      <c r="AAO124" s="156"/>
      <c r="AAP124" s="156"/>
      <c r="AAQ124" s="156"/>
      <c r="AAR124" s="156"/>
      <c r="AAS124" s="156"/>
      <c r="AAT124" s="156"/>
      <c r="AAU124" s="156"/>
      <c r="AAV124" s="156"/>
      <c r="AAW124" s="156"/>
      <c r="AAX124" s="156"/>
      <c r="AAY124" s="156"/>
      <c r="AAZ124" s="156"/>
      <c r="ABA124" s="156"/>
      <c r="ABB124" s="156"/>
      <c r="ABC124" s="156"/>
      <c r="ABD124" s="156"/>
      <c r="ABE124" s="156"/>
      <c r="ABF124" s="156"/>
      <c r="ABG124" s="156"/>
      <c r="ABH124" s="156"/>
      <c r="ABI124" s="156"/>
      <c r="ABJ124" s="156"/>
      <c r="ABK124" s="156"/>
      <c r="ABL124" s="156"/>
      <c r="ABM124" s="156"/>
      <c r="ABN124" s="156"/>
      <c r="ABO124" s="156"/>
      <c r="ABP124" s="156"/>
      <c r="ABQ124" s="156"/>
      <c r="ABR124" s="156"/>
      <c r="ABS124" s="156"/>
      <c r="ABT124" s="156"/>
      <c r="ABU124" s="156"/>
      <c r="ABV124" s="156"/>
      <c r="ABW124" s="156"/>
      <c r="ABX124" s="156"/>
      <c r="ABY124" s="156"/>
      <c r="ABZ124" s="156"/>
      <c r="ACA124" s="156"/>
      <c r="ACB124" s="156"/>
      <c r="ACC124" s="156"/>
      <c r="ACD124" s="156"/>
      <c r="ACE124" s="156"/>
      <c r="ACF124" s="156"/>
      <c r="ACG124" s="156"/>
      <c r="ACH124" s="156"/>
      <c r="ACI124" s="156"/>
      <c r="ACJ124" s="156"/>
      <c r="ACK124" s="156"/>
      <c r="ACL124" s="156"/>
      <c r="ACM124" s="156"/>
      <c r="ACN124" s="156"/>
      <c r="ACO124" s="156"/>
      <c r="ACP124" s="156"/>
      <c r="ACQ124" s="156"/>
      <c r="ACR124" s="156"/>
      <c r="ACS124" s="156"/>
      <c r="ACT124" s="156"/>
      <c r="ACU124" s="156"/>
      <c r="ACV124" s="156"/>
      <c r="ACW124" s="156"/>
      <c r="ACX124" s="156"/>
      <c r="ACY124" s="156"/>
      <c r="ACZ124" s="156"/>
      <c r="ADA124" s="156"/>
      <c r="ADB124" s="156"/>
      <c r="ADC124" s="156"/>
      <c r="ADD124" s="156"/>
      <c r="ADE124" s="156"/>
      <c r="ADF124" s="156"/>
      <c r="ADG124" s="156"/>
      <c r="ADH124" s="156"/>
      <c r="ADI124" s="156"/>
      <c r="ADJ124" s="156"/>
      <c r="ADK124" s="156"/>
      <c r="ADL124" s="156"/>
      <c r="ADM124" s="156"/>
      <c r="ADN124" s="156"/>
      <c r="ADO124" s="156"/>
      <c r="ADP124" s="156"/>
      <c r="ADQ124" s="156"/>
      <c r="ADR124" s="156"/>
      <c r="ADS124" s="156"/>
      <c r="ADT124" s="156"/>
      <c r="ADU124" s="156"/>
      <c r="ADV124" s="156"/>
      <c r="ADW124" s="156"/>
      <c r="ADX124" s="156"/>
      <c r="ADY124" s="156"/>
      <c r="ADZ124" s="156"/>
      <c r="AEA124" s="156"/>
      <c r="AEB124" s="156"/>
      <c r="AEC124" s="156"/>
      <c r="AED124" s="156"/>
      <c r="AEE124" s="156"/>
      <c r="AEF124" s="156"/>
      <c r="AEG124" s="156"/>
      <c r="AEH124" s="156"/>
      <c r="AEI124" s="156"/>
      <c r="AEJ124" s="156"/>
      <c r="AEK124" s="156"/>
      <c r="AEL124" s="156"/>
      <c r="AEM124" s="156"/>
      <c r="AEN124" s="156"/>
      <c r="AEO124" s="156"/>
      <c r="AEP124" s="156"/>
      <c r="AEQ124" s="156"/>
      <c r="AER124" s="156"/>
      <c r="AES124" s="156"/>
      <c r="AET124" s="156"/>
      <c r="AEU124" s="156"/>
      <c r="AEV124" s="156"/>
      <c r="AEW124" s="156"/>
      <c r="AEX124" s="156"/>
      <c r="AEY124" s="156"/>
      <c r="AEZ124" s="156"/>
      <c r="AFA124" s="156"/>
      <c r="AFB124" s="156"/>
      <c r="AFC124" s="156"/>
      <c r="AFD124" s="156"/>
      <c r="AFE124" s="156"/>
      <c r="AFF124" s="156"/>
      <c r="AFG124" s="156"/>
      <c r="AFH124" s="156"/>
      <c r="AFI124" s="156"/>
      <c r="AFJ124" s="156"/>
      <c r="AFK124" s="156"/>
      <c r="AFL124" s="156"/>
      <c r="AFM124" s="156"/>
      <c r="AFN124" s="156"/>
      <c r="AFO124" s="156"/>
      <c r="AFP124" s="156"/>
      <c r="AFQ124" s="156"/>
      <c r="AFR124" s="156"/>
      <c r="AFS124" s="156"/>
      <c r="AFT124" s="156"/>
      <c r="AFU124" s="156"/>
      <c r="AFV124" s="156"/>
      <c r="AFW124" s="156"/>
      <c r="AFX124" s="156"/>
      <c r="AFY124" s="156"/>
      <c r="AFZ124" s="156"/>
      <c r="AGA124" s="156"/>
      <c r="AGB124" s="156"/>
      <c r="AGC124" s="156"/>
      <c r="AGD124" s="156"/>
      <c r="AGE124" s="156"/>
      <c r="AGF124" s="156"/>
      <c r="AGG124" s="156"/>
      <c r="AGH124" s="156"/>
      <c r="AGI124" s="156"/>
      <c r="AGJ124" s="156"/>
      <c r="AGK124" s="156"/>
      <c r="AGL124" s="156"/>
      <c r="AGM124" s="156"/>
      <c r="AGN124" s="156"/>
      <c r="AGO124" s="156"/>
      <c r="AGP124" s="156"/>
      <c r="AGQ124" s="156"/>
      <c r="AGR124" s="156"/>
      <c r="AGS124" s="156"/>
      <c r="AGT124" s="156"/>
      <c r="AGU124" s="156"/>
      <c r="AGV124" s="156"/>
      <c r="AGW124" s="156"/>
      <c r="AGX124" s="156"/>
      <c r="AGY124" s="156"/>
      <c r="AGZ124" s="156"/>
      <c r="AHA124" s="156"/>
      <c r="AHB124" s="156"/>
      <c r="AHC124" s="156"/>
      <c r="AHD124" s="156"/>
      <c r="AHE124" s="156"/>
      <c r="AHF124" s="156"/>
      <c r="AHG124" s="156"/>
      <c r="AHH124" s="156"/>
      <c r="AHI124" s="156"/>
      <c r="AHJ124" s="156"/>
      <c r="AHK124" s="156"/>
      <c r="AHL124" s="156"/>
      <c r="AHM124" s="156"/>
      <c r="AHN124" s="156"/>
      <c r="AHO124" s="156"/>
      <c r="AHP124" s="156"/>
      <c r="AHQ124" s="156"/>
      <c r="AHR124" s="156"/>
      <c r="AHS124" s="156"/>
      <c r="AHT124" s="156"/>
      <c r="AHU124" s="156"/>
      <c r="AHV124" s="156"/>
      <c r="AHW124" s="156"/>
      <c r="AHX124" s="156"/>
      <c r="AHY124" s="156"/>
      <c r="AHZ124" s="156"/>
      <c r="AIA124" s="156"/>
      <c r="AIB124" s="156"/>
      <c r="AIC124" s="156"/>
      <c r="AID124" s="156"/>
      <c r="AIE124" s="156"/>
      <c r="AIF124" s="156"/>
      <c r="AIG124" s="156"/>
      <c r="AIH124" s="156"/>
      <c r="AII124" s="156"/>
      <c r="AIJ124" s="156"/>
      <c r="AIK124" s="156"/>
      <c r="AIL124" s="156"/>
      <c r="AIM124" s="156"/>
      <c r="AIN124" s="156"/>
      <c r="AIO124" s="156"/>
      <c r="AIP124" s="156"/>
      <c r="AIQ124" s="156"/>
      <c r="AIR124" s="156"/>
      <c r="AIS124" s="156"/>
      <c r="AIT124" s="156"/>
      <c r="AIU124" s="156"/>
      <c r="AIV124" s="156"/>
      <c r="AIW124" s="156"/>
      <c r="AIX124" s="156"/>
      <c r="AIY124" s="156"/>
      <c r="AIZ124" s="156"/>
      <c r="AJA124" s="156"/>
      <c r="AJB124" s="156"/>
      <c r="AJC124" s="156"/>
      <c r="AJD124" s="156"/>
      <c r="AJE124" s="156"/>
      <c r="AJF124" s="156"/>
      <c r="AJG124" s="156"/>
      <c r="AJH124" s="156"/>
      <c r="AJI124" s="156"/>
      <c r="AJJ124" s="156"/>
      <c r="AJK124" s="156"/>
      <c r="AJL124" s="156"/>
      <c r="AJM124" s="156"/>
      <c r="AJN124" s="156"/>
      <c r="AJO124" s="156"/>
      <c r="AJP124" s="156"/>
      <c r="AJQ124" s="156"/>
      <c r="AJR124" s="156"/>
      <c r="AJS124" s="156"/>
      <c r="AJT124" s="156"/>
      <c r="AJU124" s="156"/>
      <c r="AJV124" s="156"/>
      <c r="AJW124" s="156"/>
      <c r="AJX124" s="156"/>
      <c r="AJY124" s="156"/>
      <c r="AJZ124" s="156"/>
      <c r="AKA124" s="156"/>
      <c r="AKB124" s="156"/>
      <c r="AKC124" s="156"/>
      <c r="AKD124" s="156"/>
      <c r="AKE124" s="156"/>
      <c r="AKF124" s="156"/>
      <c r="AKG124" s="156"/>
      <c r="AKH124" s="156"/>
      <c r="AKI124" s="156"/>
      <c r="AKJ124" s="156"/>
      <c r="AKK124" s="156"/>
      <c r="AKL124" s="156"/>
      <c r="AKM124" s="156"/>
      <c r="AKN124" s="156"/>
      <c r="AKO124" s="156"/>
      <c r="AKP124" s="156"/>
      <c r="AKQ124" s="156"/>
      <c r="AKR124" s="156"/>
      <c r="AKS124" s="156"/>
      <c r="AKT124" s="156"/>
      <c r="AKU124" s="156"/>
      <c r="AKV124" s="156"/>
      <c r="AKW124" s="156"/>
      <c r="AKX124" s="156"/>
      <c r="AKY124" s="156"/>
      <c r="AKZ124" s="156"/>
      <c r="ALA124" s="156"/>
      <c r="ALB124" s="156"/>
      <c r="ALC124" s="156"/>
      <c r="ALD124" s="156"/>
      <c r="ALE124" s="156"/>
      <c r="ALF124" s="156"/>
      <c r="ALG124" s="156"/>
      <c r="ALH124" s="156"/>
      <c r="ALI124" s="156"/>
      <c r="ALJ124" s="156"/>
      <c r="ALK124" s="156"/>
      <c r="ALL124" s="156"/>
      <c r="ALM124" s="156"/>
      <c r="ALN124" s="156"/>
      <c r="ALO124" s="156"/>
      <c r="ALP124" s="156"/>
      <c r="ALQ124" s="156"/>
      <c r="ALR124" s="156"/>
      <c r="ALS124" s="156"/>
      <c r="ALT124" s="156"/>
      <c r="ALU124" s="156"/>
      <c r="ALV124" s="156"/>
      <c r="ALW124" s="156"/>
      <c r="ALX124" s="156"/>
      <c r="ALY124" s="156"/>
      <c r="ALZ124" s="156"/>
      <c r="AMA124" s="156"/>
      <c r="AMB124" s="156"/>
      <c r="AMC124" s="156"/>
      <c r="AMD124" s="156"/>
      <c r="AME124" s="156"/>
      <c r="AMF124" s="156"/>
      <c r="AMG124" s="156"/>
      <c r="AMH124" s="156"/>
      <c r="AMI124" s="156"/>
    </row>
    <row r="125" spans="1:1023" s="158" customFormat="1">
      <c r="A125" s="164" t="s">
        <v>219</v>
      </c>
      <c r="B125" s="165">
        <v>1</v>
      </c>
      <c r="C125" s="154"/>
      <c r="D125" s="154"/>
      <c r="E125" s="154"/>
      <c r="F125" s="162"/>
      <c r="G125" s="162"/>
      <c r="H125" s="163"/>
      <c r="I125" s="163"/>
      <c r="J125" s="163"/>
      <c r="K125" s="163"/>
      <c r="L125" s="163"/>
      <c r="M125" s="163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156"/>
      <c r="AY125" s="156"/>
      <c r="AZ125" s="156"/>
      <c r="BA125" s="156"/>
      <c r="BB125" s="156"/>
      <c r="BC125" s="156"/>
      <c r="BD125" s="156"/>
      <c r="BE125" s="156"/>
      <c r="BF125" s="156"/>
      <c r="BG125" s="156"/>
      <c r="BH125" s="156"/>
      <c r="BI125" s="156"/>
      <c r="BJ125" s="156"/>
      <c r="BK125" s="156"/>
      <c r="BL125" s="156"/>
      <c r="BM125" s="156"/>
      <c r="BN125" s="156"/>
      <c r="BO125" s="156"/>
      <c r="BP125" s="156"/>
      <c r="BQ125" s="156"/>
      <c r="BR125" s="156"/>
      <c r="BS125" s="156"/>
      <c r="BT125" s="156"/>
      <c r="BU125" s="156"/>
      <c r="BV125" s="156"/>
      <c r="BW125" s="156"/>
      <c r="BX125" s="156"/>
      <c r="BY125" s="156"/>
      <c r="BZ125" s="156"/>
      <c r="CA125" s="156"/>
      <c r="CB125" s="156"/>
      <c r="CC125" s="156"/>
      <c r="CD125" s="156"/>
      <c r="CE125" s="156"/>
      <c r="CF125" s="156"/>
      <c r="CG125" s="156"/>
      <c r="CH125" s="156"/>
      <c r="CI125" s="156"/>
      <c r="CJ125" s="156"/>
      <c r="CK125" s="156"/>
      <c r="CL125" s="156"/>
      <c r="CM125" s="156"/>
      <c r="CN125" s="156"/>
      <c r="CO125" s="156"/>
      <c r="CP125" s="156"/>
      <c r="CQ125" s="156"/>
      <c r="CR125" s="156"/>
      <c r="CS125" s="156"/>
      <c r="CT125" s="156"/>
      <c r="CU125" s="156"/>
      <c r="CV125" s="156"/>
      <c r="CW125" s="156"/>
      <c r="CX125" s="156"/>
      <c r="CY125" s="156"/>
      <c r="CZ125" s="156"/>
      <c r="DA125" s="156"/>
      <c r="DB125" s="156"/>
      <c r="DC125" s="156"/>
      <c r="DD125" s="156"/>
      <c r="DE125" s="156"/>
      <c r="DF125" s="156"/>
      <c r="DG125" s="156"/>
      <c r="DH125" s="156"/>
      <c r="DI125" s="156"/>
      <c r="DJ125" s="156"/>
      <c r="DK125" s="156"/>
      <c r="DL125" s="156"/>
      <c r="DM125" s="156"/>
      <c r="DN125" s="156"/>
      <c r="DO125" s="156"/>
      <c r="DP125" s="156"/>
      <c r="DQ125" s="156"/>
      <c r="DR125" s="156"/>
      <c r="DS125" s="156"/>
      <c r="DT125" s="156"/>
      <c r="DU125" s="156"/>
      <c r="DV125" s="156"/>
      <c r="DW125" s="156"/>
      <c r="DX125" s="156"/>
      <c r="DY125" s="156"/>
      <c r="DZ125" s="156"/>
      <c r="EA125" s="156"/>
      <c r="EB125" s="156"/>
      <c r="EC125" s="156"/>
      <c r="ED125" s="156"/>
      <c r="EE125" s="156"/>
      <c r="EF125" s="156"/>
      <c r="EG125" s="156"/>
      <c r="EH125" s="156"/>
      <c r="EI125" s="156"/>
      <c r="EJ125" s="156"/>
      <c r="EK125" s="156"/>
      <c r="EL125" s="156"/>
      <c r="EM125" s="156"/>
      <c r="EN125" s="156"/>
      <c r="EO125" s="156"/>
      <c r="EP125" s="156"/>
      <c r="EQ125" s="156"/>
      <c r="ER125" s="156"/>
      <c r="ES125" s="156"/>
      <c r="ET125" s="156"/>
      <c r="EU125" s="156"/>
      <c r="EV125" s="156"/>
      <c r="EW125" s="156"/>
      <c r="EX125" s="156"/>
      <c r="EY125" s="156"/>
      <c r="EZ125" s="156"/>
      <c r="FA125" s="156"/>
      <c r="FB125" s="156"/>
      <c r="FC125" s="156"/>
      <c r="FD125" s="156"/>
      <c r="FE125" s="156"/>
      <c r="FF125" s="156"/>
      <c r="FG125" s="156"/>
      <c r="FH125" s="156"/>
      <c r="FI125" s="156"/>
      <c r="FJ125" s="156"/>
      <c r="FK125" s="156"/>
      <c r="FL125" s="156"/>
      <c r="FM125" s="156"/>
      <c r="FN125" s="156"/>
      <c r="FO125" s="156"/>
      <c r="FP125" s="156"/>
      <c r="FQ125" s="156"/>
      <c r="FR125" s="156"/>
      <c r="FS125" s="156"/>
      <c r="FT125" s="156"/>
      <c r="FU125" s="156"/>
      <c r="FV125" s="156"/>
      <c r="FW125" s="156"/>
      <c r="FX125" s="156"/>
      <c r="FY125" s="156"/>
      <c r="FZ125" s="156"/>
      <c r="GA125" s="156"/>
      <c r="GB125" s="156"/>
      <c r="GC125" s="156"/>
      <c r="GD125" s="156"/>
      <c r="GE125" s="156"/>
      <c r="GF125" s="156"/>
      <c r="GG125" s="156"/>
      <c r="GH125" s="156"/>
      <c r="GI125" s="156"/>
      <c r="GJ125" s="156"/>
      <c r="GK125" s="156"/>
      <c r="GL125" s="156"/>
      <c r="GM125" s="156"/>
      <c r="GN125" s="156"/>
      <c r="GO125" s="156"/>
      <c r="GP125" s="156"/>
      <c r="GQ125" s="156"/>
      <c r="GR125" s="156"/>
      <c r="GS125" s="156"/>
      <c r="GT125" s="156"/>
      <c r="GU125" s="156"/>
      <c r="GV125" s="156"/>
      <c r="GW125" s="156"/>
      <c r="GX125" s="156"/>
      <c r="GY125" s="156"/>
      <c r="GZ125" s="156"/>
      <c r="HA125" s="156"/>
      <c r="HB125" s="156"/>
      <c r="HC125" s="156"/>
      <c r="HD125" s="156"/>
      <c r="HE125" s="156"/>
      <c r="HF125" s="156"/>
      <c r="HG125" s="156"/>
      <c r="HH125" s="156"/>
      <c r="HI125" s="156"/>
      <c r="HJ125" s="156"/>
      <c r="HK125" s="156"/>
      <c r="HL125" s="156"/>
      <c r="HM125" s="156"/>
      <c r="HN125" s="156"/>
      <c r="HO125" s="156"/>
      <c r="HP125" s="156"/>
      <c r="HQ125" s="156"/>
      <c r="HR125" s="156"/>
      <c r="HS125" s="156"/>
      <c r="HT125" s="156"/>
      <c r="HU125" s="156"/>
      <c r="HV125" s="156"/>
      <c r="HW125" s="156"/>
      <c r="HX125" s="156"/>
      <c r="HY125" s="156"/>
      <c r="HZ125" s="156"/>
      <c r="IA125" s="156"/>
      <c r="IB125" s="156"/>
      <c r="IC125" s="156"/>
      <c r="ID125" s="156"/>
      <c r="IE125" s="156"/>
      <c r="IF125" s="156"/>
      <c r="IG125" s="156"/>
      <c r="IH125" s="156"/>
      <c r="II125" s="156"/>
      <c r="IJ125" s="156"/>
      <c r="IK125" s="156"/>
      <c r="IL125" s="156"/>
      <c r="IM125" s="156"/>
      <c r="IN125" s="156"/>
      <c r="IO125" s="156"/>
      <c r="IP125" s="156"/>
      <c r="IQ125" s="156"/>
      <c r="IR125" s="156"/>
      <c r="IS125" s="156"/>
      <c r="IT125" s="156"/>
      <c r="IU125" s="156"/>
      <c r="IV125" s="156"/>
      <c r="IW125" s="156"/>
      <c r="IX125" s="156"/>
      <c r="IY125" s="156"/>
      <c r="IZ125" s="156"/>
      <c r="JA125" s="156"/>
      <c r="JB125" s="156"/>
      <c r="JC125" s="156"/>
      <c r="JD125" s="156"/>
      <c r="JE125" s="156"/>
      <c r="JF125" s="156"/>
      <c r="JG125" s="156"/>
      <c r="JH125" s="156"/>
      <c r="JI125" s="156"/>
      <c r="JJ125" s="156"/>
      <c r="JK125" s="156"/>
      <c r="JL125" s="156"/>
      <c r="JM125" s="156"/>
      <c r="JN125" s="156"/>
      <c r="JO125" s="156"/>
      <c r="JP125" s="156"/>
      <c r="JQ125" s="156"/>
      <c r="JR125" s="156"/>
      <c r="JS125" s="156"/>
      <c r="JT125" s="156"/>
      <c r="JU125" s="156"/>
      <c r="JV125" s="156"/>
      <c r="JW125" s="156"/>
      <c r="JX125" s="156"/>
      <c r="JY125" s="156"/>
      <c r="JZ125" s="156"/>
      <c r="KA125" s="156"/>
      <c r="KB125" s="156"/>
      <c r="KC125" s="156"/>
      <c r="KD125" s="156"/>
      <c r="KE125" s="156"/>
      <c r="KF125" s="156"/>
      <c r="KG125" s="156"/>
      <c r="KH125" s="156"/>
      <c r="KI125" s="156"/>
      <c r="KJ125" s="156"/>
      <c r="KK125" s="156"/>
      <c r="KL125" s="156"/>
      <c r="KM125" s="156"/>
      <c r="KN125" s="156"/>
      <c r="KO125" s="156"/>
      <c r="KP125" s="156"/>
      <c r="KQ125" s="156"/>
      <c r="KR125" s="156"/>
      <c r="KS125" s="156"/>
      <c r="KT125" s="156"/>
      <c r="KU125" s="156"/>
      <c r="KV125" s="156"/>
      <c r="KW125" s="156"/>
      <c r="KX125" s="156"/>
      <c r="KY125" s="156"/>
      <c r="KZ125" s="156"/>
      <c r="LA125" s="156"/>
      <c r="LB125" s="156"/>
      <c r="LC125" s="156"/>
      <c r="LD125" s="156"/>
      <c r="LE125" s="156"/>
      <c r="LF125" s="156"/>
      <c r="LG125" s="156"/>
      <c r="LH125" s="156"/>
      <c r="LI125" s="156"/>
      <c r="LJ125" s="156"/>
      <c r="LK125" s="156"/>
      <c r="LL125" s="156"/>
      <c r="LM125" s="156"/>
      <c r="LN125" s="156"/>
      <c r="LO125" s="156"/>
      <c r="LP125" s="156"/>
      <c r="LQ125" s="156"/>
      <c r="LR125" s="156"/>
      <c r="LS125" s="156"/>
      <c r="LT125" s="156"/>
      <c r="LU125" s="156"/>
      <c r="LV125" s="156"/>
      <c r="LW125" s="156"/>
      <c r="LX125" s="156"/>
      <c r="LY125" s="156"/>
      <c r="LZ125" s="156"/>
      <c r="MA125" s="156"/>
      <c r="MB125" s="156"/>
      <c r="MC125" s="156"/>
      <c r="MD125" s="156"/>
      <c r="ME125" s="156"/>
      <c r="MF125" s="156"/>
      <c r="MG125" s="156"/>
      <c r="MH125" s="156"/>
      <c r="MI125" s="156"/>
      <c r="MJ125" s="156"/>
      <c r="MK125" s="156"/>
      <c r="ML125" s="156"/>
      <c r="MM125" s="156"/>
      <c r="MN125" s="156"/>
      <c r="MO125" s="156"/>
      <c r="MP125" s="156"/>
      <c r="MQ125" s="156"/>
      <c r="MR125" s="156"/>
      <c r="MS125" s="156"/>
      <c r="MT125" s="156"/>
      <c r="MU125" s="156"/>
      <c r="MV125" s="156"/>
      <c r="MW125" s="156"/>
      <c r="MX125" s="156"/>
      <c r="MY125" s="156"/>
      <c r="MZ125" s="156"/>
      <c r="NA125" s="156"/>
      <c r="NB125" s="156"/>
      <c r="NC125" s="156"/>
      <c r="ND125" s="156"/>
      <c r="NE125" s="156"/>
      <c r="NF125" s="156"/>
      <c r="NG125" s="156"/>
      <c r="NH125" s="156"/>
      <c r="NI125" s="156"/>
      <c r="NJ125" s="156"/>
      <c r="NK125" s="156"/>
      <c r="NL125" s="156"/>
      <c r="NM125" s="156"/>
      <c r="NN125" s="156"/>
      <c r="NO125" s="156"/>
      <c r="NP125" s="156"/>
      <c r="NQ125" s="156"/>
      <c r="NR125" s="156"/>
      <c r="NS125" s="156"/>
      <c r="NT125" s="156"/>
      <c r="NU125" s="156"/>
      <c r="NV125" s="156"/>
      <c r="NW125" s="156"/>
      <c r="NX125" s="156"/>
      <c r="NY125" s="156"/>
      <c r="NZ125" s="156"/>
      <c r="OA125" s="156"/>
      <c r="OB125" s="156"/>
      <c r="OC125" s="156"/>
      <c r="OD125" s="156"/>
      <c r="OE125" s="156"/>
      <c r="OF125" s="156"/>
      <c r="OG125" s="156"/>
      <c r="OH125" s="156"/>
      <c r="OI125" s="156"/>
      <c r="OJ125" s="156"/>
      <c r="OK125" s="156"/>
      <c r="OL125" s="156"/>
      <c r="OM125" s="156"/>
      <c r="ON125" s="156"/>
      <c r="OO125" s="156"/>
      <c r="OP125" s="156"/>
      <c r="OQ125" s="156"/>
      <c r="OR125" s="156"/>
      <c r="OS125" s="156"/>
      <c r="OT125" s="156"/>
      <c r="OU125" s="156"/>
      <c r="OV125" s="156"/>
      <c r="OW125" s="156"/>
      <c r="OX125" s="156"/>
      <c r="OY125" s="156"/>
      <c r="OZ125" s="156"/>
      <c r="PA125" s="156"/>
      <c r="PB125" s="156"/>
      <c r="PC125" s="156"/>
      <c r="PD125" s="156"/>
      <c r="PE125" s="156"/>
      <c r="PF125" s="156"/>
      <c r="PG125" s="156"/>
      <c r="PH125" s="156"/>
      <c r="PI125" s="156"/>
      <c r="PJ125" s="156"/>
      <c r="PK125" s="156"/>
      <c r="PL125" s="156"/>
      <c r="PM125" s="156"/>
      <c r="PN125" s="156"/>
      <c r="PO125" s="156"/>
      <c r="PP125" s="156"/>
      <c r="PQ125" s="156"/>
      <c r="PR125" s="156"/>
      <c r="PS125" s="156"/>
      <c r="PT125" s="156"/>
      <c r="PU125" s="156"/>
      <c r="PV125" s="156"/>
      <c r="PW125" s="156"/>
      <c r="PX125" s="156"/>
      <c r="PY125" s="156"/>
      <c r="PZ125" s="156"/>
      <c r="QA125" s="156"/>
      <c r="QB125" s="156"/>
      <c r="QC125" s="156"/>
      <c r="QD125" s="156"/>
      <c r="QE125" s="156"/>
      <c r="QF125" s="156"/>
      <c r="QG125" s="156"/>
      <c r="QH125" s="156"/>
      <c r="QI125" s="156"/>
      <c r="QJ125" s="156"/>
      <c r="QK125" s="156"/>
      <c r="QL125" s="156"/>
      <c r="QM125" s="156"/>
      <c r="QN125" s="156"/>
      <c r="QO125" s="156"/>
      <c r="QP125" s="156"/>
      <c r="QQ125" s="156"/>
      <c r="QR125" s="156"/>
      <c r="QS125" s="156"/>
      <c r="QT125" s="156"/>
      <c r="QU125" s="156"/>
      <c r="QV125" s="156"/>
      <c r="QW125" s="156"/>
      <c r="QX125" s="156"/>
      <c r="QY125" s="156"/>
      <c r="QZ125" s="156"/>
      <c r="RA125" s="156"/>
      <c r="RB125" s="156"/>
      <c r="RC125" s="156"/>
      <c r="RD125" s="156"/>
      <c r="RE125" s="156"/>
      <c r="RF125" s="156"/>
      <c r="RG125" s="156"/>
      <c r="RH125" s="156"/>
      <c r="RI125" s="156"/>
      <c r="RJ125" s="156"/>
      <c r="RK125" s="156"/>
      <c r="RL125" s="156"/>
      <c r="RM125" s="156"/>
      <c r="RN125" s="156"/>
      <c r="RO125" s="156"/>
      <c r="RP125" s="156"/>
      <c r="RQ125" s="156"/>
      <c r="RR125" s="156"/>
      <c r="RS125" s="156"/>
      <c r="RT125" s="156"/>
      <c r="RU125" s="156"/>
      <c r="RV125" s="156"/>
      <c r="RW125" s="156"/>
      <c r="RX125" s="156"/>
      <c r="RY125" s="156"/>
      <c r="RZ125" s="156"/>
      <c r="SA125" s="156"/>
      <c r="SB125" s="156"/>
      <c r="SC125" s="156"/>
      <c r="SD125" s="156"/>
      <c r="SE125" s="156"/>
      <c r="SF125" s="156"/>
      <c r="SG125" s="156"/>
      <c r="SH125" s="156"/>
      <c r="SI125" s="156"/>
      <c r="SJ125" s="156"/>
      <c r="SK125" s="156"/>
      <c r="SL125" s="156"/>
      <c r="SM125" s="156"/>
      <c r="SN125" s="156"/>
      <c r="SO125" s="156"/>
      <c r="SP125" s="156"/>
      <c r="SQ125" s="156"/>
      <c r="SR125" s="156"/>
      <c r="SS125" s="156"/>
      <c r="ST125" s="156"/>
      <c r="SU125" s="156"/>
      <c r="SV125" s="156"/>
      <c r="SW125" s="156"/>
      <c r="SX125" s="156"/>
      <c r="SY125" s="156"/>
      <c r="SZ125" s="156"/>
      <c r="TA125" s="156"/>
      <c r="TB125" s="156"/>
      <c r="TC125" s="156"/>
      <c r="TD125" s="156"/>
      <c r="TE125" s="156"/>
      <c r="TF125" s="156"/>
      <c r="TG125" s="156"/>
      <c r="TH125" s="156"/>
      <c r="TI125" s="156"/>
      <c r="TJ125" s="156"/>
      <c r="TK125" s="156"/>
      <c r="TL125" s="156"/>
      <c r="TM125" s="156"/>
      <c r="TN125" s="156"/>
      <c r="TO125" s="156"/>
      <c r="TP125" s="156"/>
      <c r="TQ125" s="156"/>
      <c r="TR125" s="156"/>
      <c r="TS125" s="156"/>
      <c r="TT125" s="156"/>
      <c r="TU125" s="156"/>
      <c r="TV125" s="156"/>
      <c r="TW125" s="156"/>
      <c r="TX125" s="156"/>
      <c r="TY125" s="156"/>
      <c r="TZ125" s="156"/>
      <c r="UA125" s="156"/>
      <c r="UB125" s="156"/>
      <c r="UC125" s="156"/>
      <c r="UD125" s="156"/>
      <c r="UE125" s="156"/>
      <c r="UF125" s="156"/>
      <c r="UG125" s="156"/>
      <c r="UH125" s="156"/>
      <c r="UI125" s="156"/>
      <c r="UJ125" s="156"/>
      <c r="UK125" s="156"/>
      <c r="UL125" s="156"/>
      <c r="UM125" s="156"/>
      <c r="UN125" s="156"/>
      <c r="UO125" s="156"/>
      <c r="UP125" s="156"/>
      <c r="UQ125" s="156"/>
      <c r="UR125" s="156"/>
      <c r="US125" s="156"/>
      <c r="UT125" s="156"/>
      <c r="UU125" s="156"/>
      <c r="UV125" s="156"/>
      <c r="UW125" s="156"/>
      <c r="UX125" s="156"/>
      <c r="UY125" s="156"/>
      <c r="UZ125" s="156"/>
      <c r="VA125" s="156"/>
      <c r="VB125" s="156"/>
      <c r="VC125" s="156"/>
      <c r="VD125" s="156"/>
      <c r="VE125" s="156"/>
      <c r="VF125" s="156"/>
      <c r="VG125" s="156"/>
      <c r="VH125" s="156"/>
      <c r="VI125" s="156"/>
      <c r="VJ125" s="156"/>
      <c r="VK125" s="156"/>
      <c r="VL125" s="156"/>
      <c r="VM125" s="156"/>
      <c r="VN125" s="156"/>
      <c r="VO125" s="156"/>
      <c r="VP125" s="156"/>
      <c r="VQ125" s="156"/>
      <c r="VR125" s="156"/>
      <c r="VS125" s="156"/>
      <c r="VT125" s="156"/>
      <c r="VU125" s="156"/>
      <c r="VV125" s="156"/>
      <c r="VW125" s="156"/>
      <c r="VX125" s="156"/>
      <c r="VY125" s="156"/>
      <c r="VZ125" s="156"/>
      <c r="WA125" s="156"/>
      <c r="WB125" s="156"/>
      <c r="WC125" s="156"/>
      <c r="WD125" s="156"/>
      <c r="WE125" s="156"/>
      <c r="WF125" s="156"/>
      <c r="WG125" s="156"/>
      <c r="WH125" s="156"/>
      <c r="WI125" s="156"/>
      <c r="WJ125" s="156"/>
      <c r="WK125" s="156"/>
      <c r="WL125" s="156"/>
      <c r="WM125" s="156"/>
      <c r="WN125" s="156"/>
      <c r="WO125" s="156"/>
      <c r="WP125" s="156"/>
      <c r="WQ125" s="156"/>
      <c r="WR125" s="156"/>
      <c r="WS125" s="156"/>
      <c r="WT125" s="156"/>
      <c r="WU125" s="156"/>
      <c r="WV125" s="156"/>
      <c r="WW125" s="156"/>
      <c r="WX125" s="156"/>
      <c r="WY125" s="156"/>
      <c r="WZ125" s="156"/>
      <c r="XA125" s="156"/>
      <c r="XB125" s="156"/>
      <c r="XC125" s="156"/>
      <c r="XD125" s="156"/>
      <c r="XE125" s="156"/>
      <c r="XF125" s="156"/>
      <c r="XG125" s="156"/>
      <c r="XH125" s="156"/>
      <c r="XI125" s="156"/>
      <c r="XJ125" s="156"/>
      <c r="XK125" s="156"/>
      <c r="XL125" s="156"/>
      <c r="XM125" s="156"/>
      <c r="XN125" s="156"/>
      <c r="XO125" s="156"/>
      <c r="XP125" s="156"/>
      <c r="XQ125" s="156"/>
      <c r="XR125" s="156"/>
      <c r="XS125" s="156"/>
      <c r="XT125" s="156"/>
      <c r="XU125" s="156"/>
      <c r="XV125" s="156"/>
      <c r="XW125" s="156"/>
      <c r="XX125" s="156"/>
      <c r="XY125" s="156"/>
      <c r="XZ125" s="156"/>
      <c r="YA125" s="156"/>
      <c r="YB125" s="156"/>
      <c r="YC125" s="156"/>
      <c r="YD125" s="156"/>
      <c r="YE125" s="156"/>
      <c r="YF125" s="156"/>
      <c r="YG125" s="156"/>
      <c r="YH125" s="156"/>
      <c r="YI125" s="156"/>
      <c r="YJ125" s="156"/>
      <c r="YK125" s="156"/>
      <c r="YL125" s="156"/>
      <c r="YM125" s="156"/>
      <c r="YN125" s="156"/>
      <c r="YO125" s="156"/>
      <c r="YP125" s="156"/>
      <c r="YQ125" s="156"/>
      <c r="YR125" s="156"/>
      <c r="YS125" s="156"/>
      <c r="YT125" s="156"/>
      <c r="YU125" s="156"/>
      <c r="YV125" s="156"/>
      <c r="YW125" s="156"/>
      <c r="YX125" s="156"/>
      <c r="YY125" s="156"/>
      <c r="YZ125" s="156"/>
      <c r="ZA125" s="156"/>
      <c r="ZB125" s="156"/>
      <c r="ZC125" s="156"/>
      <c r="ZD125" s="156"/>
      <c r="ZE125" s="156"/>
      <c r="ZF125" s="156"/>
      <c r="ZG125" s="156"/>
      <c r="ZH125" s="156"/>
      <c r="ZI125" s="156"/>
      <c r="ZJ125" s="156"/>
      <c r="ZK125" s="156"/>
      <c r="ZL125" s="156"/>
      <c r="ZM125" s="156"/>
      <c r="ZN125" s="156"/>
      <c r="ZO125" s="156"/>
      <c r="ZP125" s="156"/>
      <c r="ZQ125" s="156"/>
      <c r="ZR125" s="156"/>
      <c r="ZS125" s="156"/>
      <c r="ZT125" s="156"/>
      <c r="ZU125" s="156"/>
      <c r="ZV125" s="156"/>
      <c r="ZW125" s="156"/>
      <c r="ZX125" s="156"/>
      <c r="ZY125" s="156"/>
      <c r="ZZ125" s="156"/>
      <c r="AAA125" s="156"/>
      <c r="AAB125" s="156"/>
      <c r="AAC125" s="156"/>
      <c r="AAD125" s="156"/>
      <c r="AAE125" s="156"/>
      <c r="AAF125" s="156"/>
      <c r="AAG125" s="156"/>
      <c r="AAH125" s="156"/>
      <c r="AAI125" s="156"/>
      <c r="AAJ125" s="156"/>
      <c r="AAK125" s="156"/>
      <c r="AAL125" s="156"/>
      <c r="AAM125" s="156"/>
      <c r="AAN125" s="156"/>
      <c r="AAO125" s="156"/>
      <c r="AAP125" s="156"/>
      <c r="AAQ125" s="156"/>
      <c r="AAR125" s="156"/>
      <c r="AAS125" s="156"/>
      <c r="AAT125" s="156"/>
      <c r="AAU125" s="156"/>
      <c r="AAV125" s="156"/>
      <c r="AAW125" s="156"/>
      <c r="AAX125" s="156"/>
      <c r="AAY125" s="156"/>
      <c r="AAZ125" s="156"/>
      <c r="ABA125" s="156"/>
      <c r="ABB125" s="156"/>
      <c r="ABC125" s="156"/>
      <c r="ABD125" s="156"/>
      <c r="ABE125" s="156"/>
      <c r="ABF125" s="156"/>
      <c r="ABG125" s="156"/>
      <c r="ABH125" s="156"/>
      <c r="ABI125" s="156"/>
      <c r="ABJ125" s="156"/>
      <c r="ABK125" s="156"/>
      <c r="ABL125" s="156"/>
      <c r="ABM125" s="156"/>
      <c r="ABN125" s="156"/>
      <c r="ABO125" s="156"/>
      <c r="ABP125" s="156"/>
      <c r="ABQ125" s="156"/>
      <c r="ABR125" s="156"/>
      <c r="ABS125" s="156"/>
      <c r="ABT125" s="156"/>
      <c r="ABU125" s="156"/>
      <c r="ABV125" s="156"/>
      <c r="ABW125" s="156"/>
      <c r="ABX125" s="156"/>
      <c r="ABY125" s="156"/>
      <c r="ABZ125" s="156"/>
      <c r="ACA125" s="156"/>
      <c r="ACB125" s="156"/>
      <c r="ACC125" s="156"/>
      <c r="ACD125" s="156"/>
      <c r="ACE125" s="156"/>
      <c r="ACF125" s="156"/>
      <c r="ACG125" s="156"/>
      <c r="ACH125" s="156"/>
      <c r="ACI125" s="156"/>
      <c r="ACJ125" s="156"/>
      <c r="ACK125" s="156"/>
      <c r="ACL125" s="156"/>
      <c r="ACM125" s="156"/>
      <c r="ACN125" s="156"/>
      <c r="ACO125" s="156"/>
      <c r="ACP125" s="156"/>
      <c r="ACQ125" s="156"/>
      <c r="ACR125" s="156"/>
      <c r="ACS125" s="156"/>
      <c r="ACT125" s="156"/>
      <c r="ACU125" s="156"/>
      <c r="ACV125" s="156"/>
      <c r="ACW125" s="156"/>
      <c r="ACX125" s="156"/>
      <c r="ACY125" s="156"/>
      <c r="ACZ125" s="156"/>
      <c r="ADA125" s="156"/>
      <c r="ADB125" s="156"/>
      <c r="ADC125" s="156"/>
      <c r="ADD125" s="156"/>
      <c r="ADE125" s="156"/>
      <c r="ADF125" s="156"/>
      <c r="ADG125" s="156"/>
      <c r="ADH125" s="156"/>
      <c r="ADI125" s="156"/>
      <c r="ADJ125" s="156"/>
      <c r="ADK125" s="156"/>
      <c r="ADL125" s="156"/>
      <c r="ADM125" s="156"/>
      <c r="ADN125" s="156"/>
      <c r="ADO125" s="156"/>
      <c r="ADP125" s="156"/>
      <c r="ADQ125" s="156"/>
      <c r="ADR125" s="156"/>
      <c r="ADS125" s="156"/>
      <c r="ADT125" s="156"/>
      <c r="ADU125" s="156"/>
      <c r="ADV125" s="156"/>
      <c r="ADW125" s="156"/>
      <c r="ADX125" s="156"/>
      <c r="ADY125" s="156"/>
      <c r="ADZ125" s="156"/>
      <c r="AEA125" s="156"/>
      <c r="AEB125" s="156"/>
      <c r="AEC125" s="156"/>
      <c r="AED125" s="156"/>
      <c r="AEE125" s="156"/>
      <c r="AEF125" s="156"/>
      <c r="AEG125" s="156"/>
      <c r="AEH125" s="156"/>
      <c r="AEI125" s="156"/>
      <c r="AEJ125" s="156"/>
      <c r="AEK125" s="156"/>
      <c r="AEL125" s="156"/>
      <c r="AEM125" s="156"/>
      <c r="AEN125" s="156"/>
      <c r="AEO125" s="156"/>
      <c r="AEP125" s="156"/>
      <c r="AEQ125" s="156"/>
      <c r="AER125" s="156"/>
      <c r="AES125" s="156"/>
      <c r="AET125" s="156"/>
      <c r="AEU125" s="156"/>
      <c r="AEV125" s="156"/>
      <c r="AEW125" s="156"/>
      <c r="AEX125" s="156"/>
      <c r="AEY125" s="156"/>
      <c r="AEZ125" s="156"/>
      <c r="AFA125" s="156"/>
      <c r="AFB125" s="156"/>
      <c r="AFC125" s="156"/>
      <c r="AFD125" s="156"/>
      <c r="AFE125" s="156"/>
      <c r="AFF125" s="156"/>
      <c r="AFG125" s="156"/>
      <c r="AFH125" s="156"/>
      <c r="AFI125" s="156"/>
      <c r="AFJ125" s="156"/>
      <c r="AFK125" s="156"/>
      <c r="AFL125" s="156"/>
      <c r="AFM125" s="156"/>
      <c r="AFN125" s="156"/>
      <c r="AFO125" s="156"/>
      <c r="AFP125" s="156"/>
      <c r="AFQ125" s="156"/>
      <c r="AFR125" s="156"/>
      <c r="AFS125" s="156"/>
      <c r="AFT125" s="156"/>
      <c r="AFU125" s="156"/>
      <c r="AFV125" s="156"/>
      <c r="AFW125" s="156"/>
      <c r="AFX125" s="156"/>
      <c r="AFY125" s="156"/>
      <c r="AFZ125" s="156"/>
      <c r="AGA125" s="156"/>
      <c r="AGB125" s="156"/>
      <c r="AGC125" s="156"/>
      <c r="AGD125" s="156"/>
      <c r="AGE125" s="156"/>
      <c r="AGF125" s="156"/>
      <c r="AGG125" s="156"/>
      <c r="AGH125" s="156"/>
      <c r="AGI125" s="156"/>
      <c r="AGJ125" s="156"/>
      <c r="AGK125" s="156"/>
      <c r="AGL125" s="156"/>
      <c r="AGM125" s="156"/>
      <c r="AGN125" s="156"/>
      <c r="AGO125" s="156"/>
      <c r="AGP125" s="156"/>
      <c r="AGQ125" s="156"/>
      <c r="AGR125" s="156"/>
      <c r="AGS125" s="156"/>
      <c r="AGT125" s="156"/>
      <c r="AGU125" s="156"/>
      <c r="AGV125" s="156"/>
      <c r="AGW125" s="156"/>
      <c r="AGX125" s="156"/>
      <c r="AGY125" s="156"/>
      <c r="AGZ125" s="156"/>
      <c r="AHA125" s="156"/>
      <c r="AHB125" s="156"/>
      <c r="AHC125" s="156"/>
      <c r="AHD125" s="156"/>
      <c r="AHE125" s="156"/>
      <c r="AHF125" s="156"/>
      <c r="AHG125" s="156"/>
      <c r="AHH125" s="156"/>
      <c r="AHI125" s="156"/>
      <c r="AHJ125" s="156"/>
      <c r="AHK125" s="156"/>
      <c r="AHL125" s="156"/>
      <c r="AHM125" s="156"/>
      <c r="AHN125" s="156"/>
      <c r="AHO125" s="156"/>
      <c r="AHP125" s="156"/>
      <c r="AHQ125" s="156"/>
      <c r="AHR125" s="156"/>
      <c r="AHS125" s="156"/>
      <c r="AHT125" s="156"/>
      <c r="AHU125" s="156"/>
      <c r="AHV125" s="156"/>
      <c r="AHW125" s="156"/>
      <c r="AHX125" s="156"/>
      <c r="AHY125" s="156"/>
      <c r="AHZ125" s="156"/>
      <c r="AIA125" s="156"/>
      <c r="AIB125" s="156"/>
      <c r="AIC125" s="156"/>
      <c r="AID125" s="156"/>
      <c r="AIE125" s="156"/>
      <c r="AIF125" s="156"/>
      <c r="AIG125" s="156"/>
      <c r="AIH125" s="156"/>
      <c r="AII125" s="156"/>
      <c r="AIJ125" s="156"/>
      <c r="AIK125" s="156"/>
      <c r="AIL125" s="156"/>
      <c r="AIM125" s="156"/>
      <c r="AIN125" s="156"/>
      <c r="AIO125" s="156"/>
      <c r="AIP125" s="156"/>
      <c r="AIQ125" s="156"/>
      <c r="AIR125" s="156"/>
      <c r="AIS125" s="156"/>
      <c r="AIT125" s="156"/>
      <c r="AIU125" s="156"/>
      <c r="AIV125" s="156"/>
      <c r="AIW125" s="156"/>
      <c r="AIX125" s="156"/>
      <c r="AIY125" s="156"/>
      <c r="AIZ125" s="156"/>
      <c r="AJA125" s="156"/>
      <c r="AJB125" s="156"/>
      <c r="AJC125" s="156"/>
      <c r="AJD125" s="156"/>
      <c r="AJE125" s="156"/>
      <c r="AJF125" s="156"/>
      <c r="AJG125" s="156"/>
      <c r="AJH125" s="156"/>
      <c r="AJI125" s="156"/>
      <c r="AJJ125" s="156"/>
      <c r="AJK125" s="156"/>
      <c r="AJL125" s="156"/>
      <c r="AJM125" s="156"/>
      <c r="AJN125" s="156"/>
      <c r="AJO125" s="156"/>
      <c r="AJP125" s="156"/>
      <c r="AJQ125" s="156"/>
      <c r="AJR125" s="156"/>
      <c r="AJS125" s="156"/>
      <c r="AJT125" s="156"/>
      <c r="AJU125" s="156"/>
      <c r="AJV125" s="156"/>
      <c r="AJW125" s="156"/>
      <c r="AJX125" s="156"/>
      <c r="AJY125" s="156"/>
      <c r="AJZ125" s="156"/>
      <c r="AKA125" s="156"/>
      <c r="AKB125" s="156"/>
      <c r="AKC125" s="156"/>
      <c r="AKD125" s="156"/>
      <c r="AKE125" s="156"/>
      <c r="AKF125" s="156"/>
      <c r="AKG125" s="156"/>
      <c r="AKH125" s="156"/>
      <c r="AKI125" s="156"/>
      <c r="AKJ125" s="156"/>
      <c r="AKK125" s="156"/>
      <c r="AKL125" s="156"/>
      <c r="AKM125" s="156"/>
      <c r="AKN125" s="156"/>
      <c r="AKO125" s="156"/>
      <c r="AKP125" s="156"/>
      <c r="AKQ125" s="156"/>
      <c r="AKR125" s="156"/>
      <c r="AKS125" s="156"/>
      <c r="AKT125" s="156"/>
      <c r="AKU125" s="156"/>
      <c r="AKV125" s="156"/>
      <c r="AKW125" s="156"/>
      <c r="AKX125" s="156"/>
      <c r="AKY125" s="156"/>
      <c r="AKZ125" s="156"/>
      <c r="ALA125" s="156"/>
      <c r="ALB125" s="156"/>
      <c r="ALC125" s="156"/>
      <c r="ALD125" s="156"/>
      <c r="ALE125" s="156"/>
      <c r="ALF125" s="156"/>
      <c r="ALG125" s="156"/>
      <c r="ALH125" s="156"/>
      <c r="ALI125" s="156"/>
      <c r="ALJ125" s="156"/>
      <c r="ALK125" s="156"/>
      <c r="ALL125" s="156"/>
      <c r="ALM125" s="156"/>
      <c r="ALN125" s="156"/>
      <c r="ALO125" s="156"/>
      <c r="ALP125" s="156"/>
      <c r="ALQ125" s="156"/>
      <c r="ALR125" s="156"/>
      <c r="ALS125" s="156"/>
      <c r="ALT125" s="156"/>
      <c r="ALU125" s="156"/>
      <c r="ALV125" s="156"/>
      <c r="ALW125" s="156"/>
      <c r="ALX125" s="156"/>
      <c r="ALY125" s="156"/>
      <c r="ALZ125" s="156"/>
      <c r="AMA125" s="156"/>
      <c r="AMB125" s="156"/>
      <c r="AMC125" s="156"/>
      <c r="AMD125" s="156"/>
      <c r="AME125" s="156"/>
      <c r="AMF125" s="156"/>
      <c r="AMG125" s="156"/>
      <c r="AMH125" s="156"/>
      <c r="AMI125" s="156"/>
    </row>
    <row r="126" spans="1:1023">
      <c r="A126" s="287" t="s">
        <v>220</v>
      </c>
      <c r="B126" s="289" t="s">
        <v>221</v>
      </c>
      <c r="C126" s="289" t="s">
        <v>222</v>
      </c>
      <c r="D126" s="285" t="s">
        <v>223</v>
      </c>
      <c r="E126" s="285"/>
      <c r="F126" s="285"/>
      <c r="G126" s="289" t="s">
        <v>224</v>
      </c>
      <c r="H126" s="285" t="s">
        <v>225</v>
      </c>
      <c r="I126" s="285"/>
      <c r="J126" s="285"/>
      <c r="K126" s="285"/>
      <c r="L126" s="285" t="s">
        <v>226</v>
      </c>
      <c r="M126" s="285"/>
      <c r="N126" s="285"/>
      <c r="O126" s="285"/>
    </row>
    <row r="127" spans="1:1023">
      <c r="A127" s="288"/>
      <c r="B127" s="290"/>
      <c r="C127" s="291"/>
      <c r="D127" s="167" t="s">
        <v>227</v>
      </c>
      <c r="E127" s="167" t="s">
        <v>228</v>
      </c>
      <c r="F127" s="167" t="s">
        <v>229</v>
      </c>
      <c r="G127" s="291"/>
      <c r="H127" s="167" t="s">
        <v>230</v>
      </c>
      <c r="I127" s="167" t="s">
        <v>231</v>
      </c>
      <c r="J127" s="167" t="s">
        <v>232</v>
      </c>
      <c r="K127" s="167" t="s">
        <v>233</v>
      </c>
      <c r="L127" s="167" t="s">
        <v>234</v>
      </c>
      <c r="M127" s="167" t="s">
        <v>235</v>
      </c>
      <c r="N127" s="167" t="s">
        <v>236</v>
      </c>
      <c r="O127" s="167" t="s">
        <v>237</v>
      </c>
    </row>
    <row r="128" spans="1:1023">
      <c r="A128" s="168">
        <v>1</v>
      </c>
      <c r="B128" s="168">
        <v>2</v>
      </c>
      <c r="C128" s="168">
        <v>3</v>
      </c>
      <c r="D128" s="168">
        <v>4</v>
      </c>
      <c r="E128" s="168">
        <v>5</v>
      </c>
      <c r="F128" s="168">
        <v>6</v>
      </c>
      <c r="G128" s="168">
        <v>7</v>
      </c>
      <c r="H128" s="168">
        <v>8</v>
      </c>
      <c r="I128" s="168">
        <v>9</v>
      </c>
      <c r="J128" s="168">
        <v>10</v>
      </c>
      <c r="K128" s="168">
        <v>11</v>
      </c>
      <c r="L128" s="168">
        <v>12</v>
      </c>
      <c r="M128" s="168">
        <v>13</v>
      </c>
      <c r="N128" s="168">
        <v>14</v>
      </c>
      <c r="O128" s="168">
        <v>15</v>
      </c>
    </row>
    <row r="129" spans="1:15">
      <c r="A129" s="286" t="s">
        <v>238</v>
      </c>
      <c r="B129" s="286"/>
      <c r="C129" s="286"/>
      <c r="D129" s="286"/>
      <c r="E129" s="286"/>
      <c r="F129" s="286"/>
      <c r="G129" s="286"/>
      <c r="H129" s="286"/>
      <c r="I129" s="286"/>
      <c r="J129" s="286"/>
      <c r="K129" s="286"/>
      <c r="L129" s="286"/>
      <c r="M129" s="286"/>
      <c r="N129" s="286"/>
      <c r="O129" s="286"/>
    </row>
    <row r="130" spans="1:15" ht="15" customHeight="1">
      <c r="A130" s="169" t="s">
        <v>288</v>
      </c>
      <c r="B130" s="170" t="s">
        <v>209</v>
      </c>
      <c r="C130" s="171">
        <v>120</v>
      </c>
      <c r="D130" s="172">
        <v>17.12</v>
      </c>
      <c r="E130" s="172">
        <v>13</v>
      </c>
      <c r="F130" s="172">
        <v>10.290000000000001</v>
      </c>
      <c r="G130" s="172">
        <v>226.4</v>
      </c>
      <c r="H130" s="172">
        <v>0.2</v>
      </c>
      <c r="I130" s="172">
        <v>35.44</v>
      </c>
      <c r="J130" s="172">
        <v>382.54</v>
      </c>
      <c r="K130" s="183">
        <v>2.25</v>
      </c>
      <c r="L130" s="172">
        <v>78.319999999999993</v>
      </c>
      <c r="M130" s="172">
        <v>85.93</v>
      </c>
      <c r="N130" s="172">
        <v>72.25</v>
      </c>
      <c r="O130" s="172">
        <v>9.57</v>
      </c>
    </row>
    <row r="131" spans="1:15" ht="15" customHeight="1">
      <c r="A131" s="169" t="s">
        <v>277</v>
      </c>
      <c r="B131" s="173" t="s">
        <v>98</v>
      </c>
      <c r="C131" s="169">
        <v>150</v>
      </c>
      <c r="D131" s="174">
        <v>3.91</v>
      </c>
      <c r="E131" s="174">
        <v>3.12</v>
      </c>
      <c r="F131" s="174">
        <v>22.61</v>
      </c>
      <c r="G131" s="174">
        <v>134.24</v>
      </c>
      <c r="H131" s="174">
        <v>0.14000000000000001</v>
      </c>
      <c r="I131" s="176"/>
      <c r="J131" s="174">
        <v>1.02</v>
      </c>
      <c r="K131" s="174">
        <v>0.34</v>
      </c>
      <c r="L131" s="174">
        <v>11.02</v>
      </c>
      <c r="M131" s="174">
        <v>79.64</v>
      </c>
      <c r="N131" s="174">
        <v>28.33</v>
      </c>
      <c r="O131" s="174">
        <v>0.94</v>
      </c>
    </row>
    <row r="132" spans="1:15" ht="15" customHeight="1">
      <c r="A132" s="169" t="s">
        <v>284</v>
      </c>
      <c r="B132" s="173" t="s">
        <v>247</v>
      </c>
      <c r="C132" s="169">
        <v>200</v>
      </c>
      <c r="D132" s="175">
        <v>0.3</v>
      </c>
      <c r="E132" s="174">
        <v>0.06</v>
      </c>
      <c r="F132" s="174">
        <v>12.5</v>
      </c>
      <c r="G132" s="174">
        <v>53.93</v>
      </c>
      <c r="H132" s="176"/>
      <c r="I132" s="175">
        <v>30.1</v>
      </c>
      <c r="J132" s="175">
        <v>25.01</v>
      </c>
      <c r="K132" s="176">
        <v>0.11</v>
      </c>
      <c r="L132" s="174">
        <v>7.08</v>
      </c>
      <c r="M132" s="174">
        <v>8.75</v>
      </c>
      <c r="N132" s="175">
        <v>4.91</v>
      </c>
      <c r="O132" s="174">
        <v>0.94</v>
      </c>
    </row>
    <row r="133" spans="1:15" ht="15" customHeight="1">
      <c r="A133" s="169"/>
      <c r="B133" s="173" t="s">
        <v>24</v>
      </c>
      <c r="C133" s="169">
        <v>50</v>
      </c>
      <c r="D133" s="174">
        <v>4.04</v>
      </c>
      <c r="E133" s="174">
        <v>2.42</v>
      </c>
      <c r="F133" s="174">
        <v>25.75</v>
      </c>
      <c r="G133" s="175">
        <v>143.5</v>
      </c>
      <c r="H133" s="174">
        <v>0.16</v>
      </c>
      <c r="I133" s="176"/>
      <c r="J133" s="174">
        <v>0.12</v>
      </c>
      <c r="K133" s="175">
        <v>0.2</v>
      </c>
      <c r="L133" s="174">
        <v>71.52</v>
      </c>
      <c r="M133" s="174">
        <v>88.05</v>
      </c>
      <c r="N133" s="175">
        <v>35.299999999999997</v>
      </c>
      <c r="O133" s="174">
        <v>1.52</v>
      </c>
    </row>
    <row r="134" spans="1:15">
      <c r="A134" s="293" t="s">
        <v>240</v>
      </c>
      <c r="B134" s="293"/>
      <c r="C134" s="168">
        <v>520</v>
      </c>
      <c r="D134" s="174">
        <v>25.37</v>
      </c>
      <c r="E134" s="174">
        <v>18.600000000000001</v>
      </c>
      <c r="F134" s="174">
        <v>71.150000000000006</v>
      </c>
      <c r="G134" s="174">
        <v>558.07000000000005</v>
      </c>
      <c r="H134" s="175">
        <v>0.5</v>
      </c>
      <c r="I134" s="174">
        <v>65.540000000000006</v>
      </c>
      <c r="J134" s="174">
        <v>408.69</v>
      </c>
      <c r="K134" s="174">
        <v>2.9</v>
      </c>
      <c r="L134" s="174">
        <v>167.94</v>
      </c>
      <c r="M134" s="174">
        <v>262.37</v>
      </c>
      <c r="N134" s="174">
        <v>140.79</v>
      </c>
      <c r="O134" s="174">
        <v>12.97</v>
      </c>
    </row>
    <row r="135" spans="1:15">
      <c r="A135" s="286" t="s">
        <v>311</v>
      </c>
      <c r="B135" s="286"/>
      <c r="C135" s="286"/>
      <c r="D135" s="286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</row>
    <row r="136" spans="1:15" ht="15" customHeight="1">
      <c r="A136" s="169" t="s">
        <v>278</v>
      </c>
      <c r="B136" s="173" t="s">
        <v>71</v>
      </c>
      <c r="C136" s="169">
        <v>100</v>
      </c>
      <c r="D136" s="175">
        <v>0.6</v>
      </c>
      <c r="E136" s="175">
        <v>0.6</v>
      </c>
      <c r="F136" s="175">
        <v>15.4</v>
      </c>
      <c r="G136" s="169">
        <v>72</v>
      </c>
      <c r="H136" s="174">
        <v>0.05</v>
      </c>
      <c r="I136" s="169">
        <v>6</v>
      </c>
      <c r="J136" s="169">
        <v>5</v>
      </c>
      <c r="K136" s="175">
        <v>0.4</v>
      </c>
      <c r="L136" s="169">
        <v>30</v>
      </c>
      <c r="M136" s="169">
        <v>22</v>
      </c>
      <c r="N136" s="169">
        <v>17</v>
      </c>
      <c r="O136" s="175">
        <v>0.6</v>
      </c>
    </row>
    <row r="137" spans="1:15" ht="15" customHeight="1">
      <c r="A137" s="169"/>
      <c r="B137" s="173" t="s">
        <v>266</v>
      </c>
      <c r="C137" s="169">
        <v>200</v>
      </c>
      <c r="D137" s="174">
        <v>1.23</v>
      </c>
      <c r="E137" s="174">
        <v>2.02</v>
      </c>
      <c r="F137" s="174">
        <v>10.17</v>
      </c>
      <c r="G137" s="175">
        <v>204.7</v>
      </c>
      <c r="H137" s="174">
        <v>0.04</v>
      </c>
      <c r="I137" s="175">
        <v>4.4000000000000004</v>
      </c>
      <c r="J137" s="174">
        <v>19.89</v>
      </c>
      <c r="K137" s="176"/>
      <c r="L137" s="174">
        <v>39.729999999999997</v>
      </c>
      <c r="M137" s="174">
        <v>28.69</v>
      </c>
      <c r="N137" s="174">
        <v>6.16</v>
      </c>
      <c r="O137" s="174">
        <v>0.53</v>
      </c>
    </row>
    <row r="138" spans="1:15">
      <c r="A138" s="293" t="s">
        <v>312</v>
      </c>
      <c r="B138" s="293"/>
      <c r="C138" s="168">
        <v>300</v>
      </c>
      <c r="D138" s="174">
        <v>1.83</v>
      </c>
      <c r="E138" s="174">
        <v>2.62</v>
      </c>
      <c r="F138" s="174">
        <v>25.57</v>
      </c>
      <c r="G138" s="175">
        <v>276.7</v>
      </c>
      <c r="H138" s="174">
        <v>0.09</v>
      </c>
      <c r="I138" s="175">
        <v>10.4</v>
      </c>
      <c r="J138" s="174">
        <v>24.89</v>
      </c>
      <c r="K138" s="175">
        <v>0.4</v>
      </c>
      <c r="L138" s="174">
        <v>69.73</v>
      </c>
      <c r="M138" s="174">
        <v>50.69</v>
      </c>
      <c r="N138" s="174">
        <v>23.16</v>
      </c>
      <c r="O138" s="174">
        <v>1.1299999999999999</v>
      </c>
    </row>
    <row r="139" spans="1:15">
      <c r="A139" s="286" t="s">
        <v>33</v>
      </c>
      <c r="B139" s="286"/>
      <c r="C139" s="286"/>
      <c r="D139" s="286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</row>
    <row r="140" spans="1:15" ht="15" customHeight="1">
      <c r="A140" s="169" t="s">
        <v>279</v>
      </c>
      <c r="B140" s="173" t="s">
        <v>37</v>
      </c>
      <c r="C140" s="169">
        <v>60</v>
      </c>
      <c r="D140" s="174">
        <v>0.99</v>
      </c>
      <c r="E140" s="175">
        <v>3.1</v>
      </c>
      <c r="F140" s="174">
        <v>2.95</v>
      </c>
      <c r="G140" s="174">
        <v>43.88</v>
      </c>
      <c r="H140" s="174">
        <v>0.02</v>
      </c>
      <c r="I140" s="175">
        <v>22.1</v>
      </c>
      <c r="J140" s="174">
        <v>201.44</v>
      </c>
      <c r="K140" s="174">
        <v>0.45</v>
      </c>
      <c r="L140" s="174">
        <v>26.84</v>
      </c>
      <c r="M140" s="174">
        <v>20.67</v>
      </c>
      <c r="N140" s="174">
        <v>11.55</v>
      </c>
      <c r="O140" s="174">
        <v>0.38</v>
      </c>
    </row>
    <row r="141" spans="1:15" ht="15" customHeight="1">
      <c r="A141" s="169" t="s">
        <v>301</v>
      </c>
      <c r="B141" s="173" t="s">
        <v>271</v>
      </c>
      <c r="C141" s="169">
        <v>200</v>
      </c>
      <c r="D141" s="174">
        <v>3.44</v>
      </c>
      <c r="E141" s="174">
        <v>3.67</v>
      </c>
      <c r="F141" s="174">
        <v>8.48</v>
      </c>
      <c r="G141" s="175">
        <v>81.599999999999994</v>
      </c>
      <c r="H141" s="174">
        <v>7.0000000000000007E-2</v>
      </c>
      <c r="I141" s="175">
        <v>16.5</v>
      </c>
      <c r="J141" s="174">
        <v>161.68</v>
      </c>
      <c r="K141" s="174">
        <v>0.47</v>
      </c>
      <c r="L141" s="174">
        <v>18.02</v>
      </c>
      <c r="M141" s="174">
        <v>59.59</v>
      </c>
      <c r="N141" s="174">
        <v>18.39</v>
      </c>
      <c r="O141" s="174">
        <v>0.98</v>
      </c>
    </row>
    <row r="142" spans="1:15" ht="15" customHeight="1">
      <c r="A142" s="169" t="s">
        <v>302</v>
      </c>
      <c r="B142" s="170" t="s">
        <v>578</v>
      </c>
      <c r="C142" s="185">
        <v>120</v>
      </c>
      <c r="D142" s="186">
        <v>17.05</v>
      </c>
      <c r="E142" s="186">
        <v>8.59</v>
      </c>
      <c r="F142" s="186">
        <v>9.56</v>
      </c>
      <c r="G142" s="186">
        <v>188.19</v>
      </c>
      <c r="H142" s="186">
        <v>0.2</v>
      </c>
      <c r="I142" s="186">
        <v>36.269999999999996</v>
      </c>
      <c r="J142" s="186">
        <v>375.96</v>
      </c>
      <c r="K142" s="186">
        <v>1.92</v>
      </c>
      <c r="L142" s="186">
        <v>67.17</v>
      </c>
      <c r="M142" s="186">
        <v>228.59</v>
      </c>
      <c r="N142" s="186">
        <v>70.12</v>
      </c>
      <c r="O142" s="186">
        <v>9.8699999999999992</v>
      </c>
    </row>
    <row r="143" spans="1:15" ht="15" customHeight="1">
      <c r="A143" s="169" t="s">
        <v>277</v>
      </c>
      <c r="B143" s="173" t="s">
        <v>15</v>
      </c>
      <c r="C143" s="169">
        <v>150</v>
      </c>
      <c r="D143" s="174">
        <v>4.1500000000000004</v>
      </c>
      <c r="E143" s="175">
        <v>2.6</v>
      </c>
      <c r="F143" s="175">
        <v>35.5</v>
      </c>
      <c r="G143" s="174">
        <v>181.96</v>
      </c>
      <c r="H143" s="174">
        <v>7.0000000000000007E-2</v>
      </c>
      <c r="I143" s="176"/>
      <c r="J143" s="176"/>
      <c r="K143" s="174">
        <v>0.24</v>
      </c>
      <c r="L143" s="175">
        <v>11.1</v>
      </c>
      <c r="M143" s="174">
        <v>0.27</v>
      </c>
      <c r="N143" s="174">
        <v>7.0000000000000007E-2</v>
      </c>
      <c r="O143" s="174">
        <v>1.37</v>
      </c>
    </row>
    <row r="144" spans="1:15" ht="15" customHeight="1">
      <c r="A144" s="169" t="s">
        <v>295</v>
      </c>
      <c r="B144" s="173" t="s">
        <v>251</v>
      </c>
      <c r="C144" s="169">
        <v>180</v>
      </c>
      <c r="D144" s="174">
        <v>0.14000000000000001</v>
      </c>
      <c r="E144" s="174">
        <v>0.14000000000000001</v>
      </c>
      <c r="F144" s="174">
        <v>13.51</v>
      </c>
      <c r="G144" s="174">
        <v>56.82</v>
      </c>
      <c r="H144" s="174">
        <v>0.01</v>
      </c>
      <c r="I144" s="175">
        <v>3.6</v>
      </c>
      <c r="J144" s="175">
        <v>1.8</v>
      </c>
      <c r="K144" s="174">
        <v>7.0000000000000007E-2</v>
      </c>
      <c r="L144" s="174">
        <v>6.06</v>
      </c>
      <c r="M144" s="174">
        <v>3.96</v>
      </c>
      <c r="N144" s="174">
        <v>3.24</v>
      </c>
      <c r="O144" s="174">
        <v>0.82</v>
      </c>
    </row>
    <row r="145" spans="1:1023" ht="15" customHeight="1">
      <c r="A145" s="169"/>
      <c r="B145" s="173" t="s">
        <v>24</v>
      </c>
      <c r="C145" s="169">
        <v>80</v>
      </c>
      <c r="D145" s="174">
        <v>5.42</v>
      </c>
      <c r="E145" s="174">
        <v>3.54</v>
      </c>
      <c r="F145" s="174">
        <v>33.61</v>
      </c>
      <c r="G145" s="174">
        <v>191.26</v>
      </c>
      <c r="H145" s="174">
        <v>0.21</v>
      </c>
      <c r="I145" s="176"/>
      <c r="J145" s="174">
        <v>0.18</v>
      </c>
      <c r="K145" s="174">
        <v>0.28000000000000003</v>
      </c>
      <c r="L145" s="174">
        <v>107.36</v>
      </c>
      <c r="M145" s="174">
        <v>122.32</v>
      </c>
      <c r="N145" s="175">
        <v>50.4</v>
      </c>
      <c r="O145" s="174">
        <v>2.13</v>
      </c>
    </row>
    <row r="146" spans="1:1023">
      <c r="A146" s="293" t="s">
        <v>49</v>
      </c>
      <c r="B146" s="293"/>
      <c r="C146" s="168">
        <v>790</v>
      </c>
      <c r="D146" s="174">
        <v>31.19</v>
      </c>
      <c r="E146" s="174">
        <v>21.64</v>
      </c>
      <c r="F146" s="174">
        <v>103.61</v>
      </c>
      <c r="G146" s="174">
        <v>743.71</v>
      </c>
      <c r="H146" s="174">
        <v>0.57999999999999996</v>
      </c>
      <c r="I146" s="174">
        <v>78.47</v>
      </c>
      <c r="J146" s="174">
        <v>741.06</v>
      </c>
      <c r="K146" s="174">
        <v>3.43</v>
      </c>
      <c r="L146" s="174">
        <v>236.55</v>
      </c>
      <c r="M146" s="175">
        <v>435.4</v>
      </c>
      <c r="N146" s="174">
        <v>153.77000000000001</v>
      </c>
      <c r="O146" s="174">
        <v>15.55</v>
      </c>
    </row>
    <row r="147" spans="1:1023">
      <c r="A147" s="286" t="s">
        <v>53</v>
      </c>
      <c r="B147" s="286"/>
      <c r="C147" s="286"/>
      <c r="D147" s="286"/>
      <c r="E147" s="28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</row>
    <row r="148" spans="1:1023" ht="15" customHeight="1">
      <c r="A148" s="169" t="s">
        <v>278</v>
      </c>
      <c r="B148" s="173" t="s">
        <v>25</v>
      </c>
      <c r="C148" s="169">
        <v>150</v>
      </c>
      <c r="D148" s="175">
        <v>0.6</v>
      </c>
      <c r="E148" s="175">
        <v>0.6</v>
      </c>
      <c r="F148" s="175">
        <v>14.7</v>
      </c>
      <c r="G148" s="175">
        <v>70.5</v>
      </c>
      <c r="H148" s="174">
        <v>0.05</v>
      </c>
      <c r="I148" s="169">
        <v>15</v>
      </c>
      <c r="J148" s="175">
        <v>7.5</v>
      </c>
      <c r="K148" s="175">
        <v>0.3</v>
      </c>
      <c r="L148" s="169">
        <v>24</v>
      </c>
      <c r="M148" s="175">
        <v>16.5</v>
      </c>
      <c r="N148" s="175">
        <v>13.5</v>
      </c>
      <c r="O148" s="175">
        <v>3.3</v>
      </c>
    </row>
    <row r="149" spans="1:1023" ht="15" customHeight="1">
      <c r="A149" s="169"/>
      <c r="B149" s="173" t="s">
        <v>266</v>
      </c>
      <c r="C149" s="169">
        <v>200</v>
      </c>
      <c r="D149" s="174">
        <v>1.23</v>
      </c>
      <c r="E149" s="174">
        <v>2.02</v>
      </c>
      <c r="F149" s="174">
        <v>10.17</v>
      </c>
      <c r="G149" s="175">
        <v>204.7</v>
      </c>
      <c r="H149" s="174">
        <v>0.04</v>
      </c>
      <c r="I149" s="175">
        <v>4.4000000000000004</v>
      </c>
      <c r="J149" s="174">
        <v>19.89</v>
      </c>
      <c r="K149" s="176"/>
      <c r="L149" s="174">
        <v>39.729999999999997</v>
      </c>
      <c r="M149" s="174">
        <v>28.69</v>
      </c>
      <c r="N149" s="174">
        <v>6.16</v>
      </c>
      <c r="O149" s="174">
        <v>0.53</v>
      </c>
    </row>
    <row r="150" spans="1:1023">
      <c r="A150" s="293" t="s">
        <v>59</v>
      </c>
      <c r="B150" s="293"/>
      <c r="C150" s="168">
        <v>350</v>
      </c>
      <c r="D150" s="174">
        <v>1.83</v>
      </c>
      <c r="E150" s="174">
        <v>2.62</v>
      </c>
      <c r="F150" s="174">
        <v>24.87</v>
      </c>
      <c r="G150" s="175">
        <v>275.2</v>
      </c>
      <c r="H150" s="174">
        <v>0.09</v>
      </c>
      <c r="I150" s="175">
        <v>19.399999999999999</v>
      </c>
      <c r="J150" s="174">
        <v>27.39</v>
      </c>
      <c r="K150" s="175">
        <v>0.3</v>
      </c>
      <c r="L150" s="174">
        <v>63.73</v>
      </c>
      <c r="M150" s="174">
        <v>45.19</v>
      </c>
      <c r="N150" s="174">
        <v>19.66</v>
      </c>
      <c r="O150" s="174">
        <v>3.83</v>
      </c>
    </row>
    <row r="151" spans="1:1023">
      <c r="A151" s="293" t="s">
        <v>242</v>
      </c>
      <c r="B151" s="293"/>
      <c r="C151" s="177">
        <v>1960</v>
      </c>
      <c r="D151" s="174">
        <v>60.22</v>
      </c>
      <c r="E151" s="174">
        <v>45.48</v>
      </c>
      <c r="F151" s="174">
        <v>225.2</v>
      </c>
      <c r="G151" s="174">
        <v>1853.68</v>
      </c>
      <c r="H151" s="174">
        <v>1.26</v>
      </c>
      <c r="I151" s="174">
        <v>173.81</v>
      </c>
      <c r="J151" s="174">
        <v>1202.03</v>
      </c>
      <c r="K151" s="174">
        <v>7.03</v>
      </c>
      <c r="L151" s="174">
        <v>537.95000000000005</v>
      </c>
      <c r="M151" s="174">
        <v>793.65</v>
      </c>
      <c r="N151" s="174">
        <v>337.38</v>
      </c>
      <c r="O151" s="174">
        <v>33.479999999999997</v>
      </c>
    </row>
    <row r="152" spans="1:1023" s="158" customFormat="1">
      <c r="A152" s="159" t="s">
        <v>261</v>
      </c>
      <c r="B152" s="154" t="s">
        <v>264</v>
      </c>
      <c r="C152" s="154"/>
      <c r="D152" s="154"/>
      <c r="E152" s="154"/>
      <c r="F152" s="283"/>
      <c r="G152" s="283"/>
      <c r="H152" s="292"/>
      <c r="I152" s="292"/>
      <c r="J152" s="292"/>
      <c r="K152" s="292"/>
      <c r="L152" s="292"/>
      <c r="M152" s="292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56"/>
      <c r="Z152" s="156"/>
      <c r="AA152" s="156"/>
      <c r="AB152" s="156"/>
      <c r="AC152" s="156"/>
      <c r="AD152" s="156"/>
      <c r="AE152" s="156"/>
      <c r="AF152" s="156"/>
      <c r="AG152" s="156"/>
      <c r="AH152" s="156"/>
      <c r="AI152" s="156"/>
      <c r="AJ152" s="156"/>
      <c r="AK152" s="156"/>
      <c r="AL152" s="156"/>
      <c r="AM152" s="156"/>
      <c r="AN152" s="156"/>
      <c r="AO152" s="156"/>
      <c r="AP152" s="156"/>
      <c r="AQ152" s="156"/>
      <c r="AR152" s="156"/>
      <c r="AS152" s="156"/>
      <c r="AT152" s="156"/>
      <c r="AU152" s="156"/>
      <c r="AV152" s="156"/>
      <c r="AW152" s="156"/>
      <c r="AX152" s="156"/>
      <c r="AY152" s="156"/>
      <c r="AZ152" s="156"/>
      <c r="BA152" s="156"/>
      <c r="BB152" s="156"/>
      <c r="BC152" s="156"/>
      <c r="BD152" s="156"/>
      <c r="BE152" s="156"/>
      <c r="BF152" s="156"/>
      <c r="BG152" s="156"/>
      <c r="BH152" s="156"/>
      <c r="BI152" s="156"/>
      <c r="BJ152" s="156"/>
      <c r="BK152" s="156"/>
      <c r="BL152" s="156"/>
      <c r="BM152" s="156"/>
      <c r="BN152" s="156"/>
      <c r="BO152" s="156"/>
      <c r="BP152" s="156"/>
      <c r="BQ152" s="156"/>
      <c r="BR152" s="156"/>
      <c r="BS152" s="156"/>
      <c r="BT152" s="156"/>
      <c r="BU152" s="156"/>
      <c r="BV152" s="156"/>
      <c r="BW152" s="156"/>
      <c r="BX152" s="156"/>
      <c r="BY152" s="156"/>
      <c r="BZ152" s="156"/>
      <c r="CA152" s="156"/>
      <c r="CB152" s="156"/>
      <c r="CC152" s="156"/>
      <c r="CD152" s="156"/>
      <c r="CE152" s="156"/>
      <c r="CF152" s="156"/>
      <c r="CG152" s="156"/>
      <c r="CH152" s="156"/>
      <c r="CI152" s="156"/>
      <c r="CJ152" s="156"/>
      <c r="CK152" s="156"/>
      <c r="CL152" s="156"/>
      <c r="CM152" s="156"/>
      <c r="CN152" s="156"/>
      <c r="CO152" s="156"/>
      <c r="CP152" s="156"/>
      <c r="CQ152" s="156"/>
      <c r="CR152" s="156"/>
      <c r="CS152" s="156"/>
      <c r="CT152" s="156"/>
      <c r="CU152" s="156"/>
      <c r="CV152" s="156"/>
      <c r="CW152" s="156"/>
      <c r="CX152" s="156"/>
      <c r="CY152" s="156"/>
      <c r="CZ152" s="156"/>
      <c r="DA152" s="156"/>
      <c r="DB152" s="156"/>
      <c r="DC152" s="156"/>
      <c r="DD152" s="156"/>
      <c r="DE152" s="156"/>
      <c r="DF152" s="156"/>
      <c r="DG152" s="156"/>
      <c r="DH152" s="156"/>
      <c r="DI152" s="156"/>
      <c r="DJ152" s="156"/>
      <c r="DK152" s="156"/>
      <c r="DL152" s="156"/>
      <c r="DM152" s="156"/>
      <c r="DN152" s="156"/>
      <c r="DO152" s="156"/>
      <c r="DP152" s="156"/>
      <c r="DQ152" s="156"/>
      <c r="DR152" s="156"/>
      <c r="DS152" s="156"/>
      <c r="DT152" s="156"/>
      <c r="DU152" s="156"/>
      <c r="DV152" s="156"/>
      <c r="DW152" s="156"/>
      <c r="DX152" s="156"/>
      <c r="DY152" s="156"/>
      <c r="DZ152" s="156"/>
      <c r="EA152" s="156"/>
      <c r="EB152" s="156"/>
      <c r="EC152" s="156"/>
      <c r="ED152" s="156"/>
      <c r="EE152" s="156"/>
      <c r="EF152" s="156"/>
      <c r="EG152" s="156"/>
      <c r="EH152" s="156"/>
      <c r="EI152" s="156"/>
      <c r="EJ152" s="156"/>
      <c r="EK152" s="156"/>
      <c r="EL152" s="156"/>
      <c r="EM152" s="156"/>
      <c r="EN152" s="156"/>
      <c r="EO152" s="156"/>
      <c r="EP152" s="156"/>
      <c r="EQ152" s="156"/>
      <c r="ER152" s="156"/>
      <c r="ES152" s="156"/>
      <c r="ET152" s="156"/>
      <c r="EU152" s="156"/>
      <c r="EV152" s="156"/>
      <c r="EW152" s="156"/>
      <c r="EX152" s="156"/>
      <c r="EY152" s="156"/>
      <c r="EZ152" s="156"/>
      <c r="FA152" s="156"/>
      <c r="FB152" s="156"/>
      <c r="FC152" s="156"/>
      <c r="FD152" s="156"/>
      <c r="FE152" s="156"/>
      <c r="FF152" s="156"/>
      <c r="FG152" s="156"/>
      <c r="FH152" s="156"/>
      <c r="FI152" s="156"/>
      <c r="FJ152" s="156"/>
      <c r="FK152" s="156"/>
      <c r="FL152" s="156"/>
      <c r="FM152" s="156"/>
      <c r="FN152" s="156"/>
      <c r="FO152" s="156"/>
      <c r="FP152" s="156"/>
      <c r="FQ152" s="156"/>
      <c r="FR152" s="156"/>
      <c r="FS152" s="156"/>
      <c r="FT152" s="156"/>
      <c r="FU152" s="156"/>
      <c r="FV152" s="156"/>
      <c r="FW152" s="156"/>
      <c r="FX152" s="156"/>
      <c r="FY152" s="156"/>
      <c r="FZ152" s="156"/>
      <c r="GA152" s="156"/>
      <c r="GB152" s="156"/>
      <c r="GC152" s="156"/>
      <c r="GD152" s="156"/>
      <c r="GE152" s="156"/>
      <c r="GF152" s="156"/>
      <c r="GG152" s="156"/>
      <c r="GH152" s="156"/>
      <c r="GI152" s="156"/>
      <c r="GJ152" s="156"/>
      <c r="GK152" s="156"/>
      <c r="GL152" s="156"/>
      <c r="GM152" s="156"/>
      <c r="GN152" s="156"/>
      <c r="GO152" s="156"/>
      <c r="GP152" s="156"/>
      <c r="GQ152" s="156"/>
      <c r="GR152" s="156"/>
      <c r="GS152" s="156"/>
      <c r="GT152" s="156"/>
      <c r="GU152" s="156"/>
      <c r="GV152" s="156"/>
      <c r="GW152" s="156"/>
      <c r="GX152" s="156"/>
      <c r="GY152" s="156"/>
      <c r="GZ152" s="156"/>
      <c r="HA152" s="156"/>
      <c r="HB152" s="156"/>
      <c r="HC152" s="156"/>
      <c r="HD152" s="156"/>
      <c r="HE152" s="156"/>
      <c r="HF152" s="156"/>
      <c r="HG152" s="156"/>
      <c r="HH152" s="156"/>
      <c r="HI152" s="156"/>
      <c r="HJ152" s="156"/>
      <c r="HK152" s="156"/>
      <c r="HL152" s="156"/>
      <c r="HM152" s="156"/>
      <c r="HN152" s="156"/>
      <c r="HO152" s="156"/>
      <c r="HP152" s="156"/>
      <c r="HQ152" s="156"/>
      <c r="HR152" s="156"/>
      <c r="HS152" s="156"/>
      <c r="HT152" s="156"/>
      <c r="HU152" s="156"/>
      <c r="HV152" s="156"/>
      <c r="HW152" s="156"/>
      <c r="HX152" s="156"/>
      <c r="HY152" s="156"/>
      <c r="HZ152" s="156"/>
      <c r="IA152" s="156"/>
      <c r="IB152" s="156"/>
      <c r="IC152" s="156"/>
      <c r="ID152" s="156"/>
      <c r="IE152" s="156"/>
      <c r="IF152" s="156"/>
      <c r="IG152" s="156"/>
      <c r="IH152" s="156"/>
      <c r="II152" s="156"/>
      <c r="IJ152" s="156"/>
      <c r="IK152" s="156"/>
      <c r="IL152" s="156"/>
      <c r="IM152" s="156"/>
      <c r="IN152" s="156"/>
      <c r="IO152" s="156"/>
      <c r="IP152" s="156"/>
      <c r="IQ152" s="156"/>
      <c r="IR152" s="156"/>
      <c r="IS152" s="156"/>
      <c r="IT152" s="156"/>
      <c r="IU152" s="156"/>
      <c r="IV152" s="156"/>
      <c r="IW152" s="156"/>
      <c r="IX152" s="156"/>
      <c r="IY152" s="156"/>
      <c r="IZ152" s="156"/>
      <c r="JA152" s="156"/>
      <c r="JB152" s="156"/>
      <c r="JC152" s="156"/>
      <c r="JD152" s="156"/>
      <c r="JE152" s="156"/>
      <c r="JF152" s="156"/>
      <c r="JG152" s="156"/>
      <c r="JH152" s="156"/>
      <c r="JI152" s="156"/>
      <c r="JJ152" s="156"/>
      <c r="JK152" s="156"/>
      <c r="JL152" s="156"/>
      <c r="JM152" s="156"/>
      <c r="JN152" s="156"/>
      <c r="JO152" s="156"/>
      <c r="JP152" s="156"/>
      <c r="JQ152" s="156"/>
      <c r="JR152" s="156"/>
      <c r="JS152" s="156"/>
      <c r="JT152" s="156"/>
      <c r="JU152" s="156"/>
      <c r="JV152" s="156"/>
      <c r="JW152" s="156"/>
      <c r="JX152" s="156"/>
      <c r="JY152" s="156"/>
      <c r="JZ152" s="156"/>
      <c r="KA152" s="156"/>
      <c r="KB152" s="156"/>
      <c r="KC152" s="156"/>
      <c r="KD152" s="156"/>
      <c r="KE152" s="156"/>
      <c r="KF152" s="156"/>
      <c r="KG152" s="156"/>
      <c r="KH152" s="156"/>
      <c r="KI152" s="156"/>
      <c r="KJ152" s="156"/>
      <c r="KK152" s="156"/>
      <c r="KL152" s="156"/>
      <c r="KM152" s="156"/>
      <c r="KN152" s="156"/>
      <c r="KO152" s="156"/>
      <c r="KP152" s="156"/>
      <c r="KQ152" s="156"/>
      <c r="KR152" s="156"/>
      <c r="KS152" s="156"/>
      <c r="KT152" s="156"/>
      <c r="KU152" s="156"/>
      <c r="KV152" s="156"/>
      <c r="KW152" s="156"/>
      <c r="KX152" s="156"/>
      <c r="KY152" s="156"/>
      <c r="KZ152" s="156"/>
      <c r="LA152" s="156"/>
      <c r="LB152" s="156"/>
      <c r="LC152" s="156"/>
      <c r="LD152" s="156"/>
      <c r="LE152" s="156"/>
      <c r="LF152" s="156"/>
      <c r="LG152" s="156"/>
      <c r="LH152" s="156"/>
      <c r="LI152" s="156"/>
      <c r="LJ152" s="156"/>
      <c r="LK152" s="156"/>
      <c r="LL152" s="156"/>
      <c r="LM152" s="156"/>
      <c r="LN152" s="156"/>
      <c r="LO152" s="156"/>
      <c r="LP152" s="156"/>
      <c r="LQ152" s="156"/>
      <c r="LR152" s="156"/>
      <c r="LS152" s="156"/>
      <c r="LT152" s="156"/>
      <c r="LU152" s="156"/>
      <c r="LV152" s="156"/>
      <c r="LW152" s="156"/>
      <c r="LX152" s="156"/>
      <c r="LY152" s="156"/>
      <c r="LZ152" s="156"/>
      <c r="MA152" s="156"/>
      <c r="MB152" s="156"/>
      <c r="MC152" s="156"/>
      <c r="MD152" s="156"/>
      <c r="ME152" s="156"/>
      <c r="MF152" s="156"/>
      <c r="MG152" s="156"/>
      <c r="MH152" s="156"/>
      <c r="MI152" s="156"/>
      <c r="MJ152" s="156"/>
      <c r="MK152" s="156"/>
      <c r="ML152" s="156"/>
      <c r="MM152" s="156"/>
      <c r="MN152" s="156"/>
      <c r="MO152" s="156"/>
      <c r="MP152" s="156"/>
      <c r="MQ152" s="156"/>
      <c r="MR152" s="156"/>
      <c r="MS152" s="156"/>
      <c r="MT152" s="156"/>
      <c r="MU152" s="156"/>
      <c r="MV152" s="156"/>
      <c r="MW152" s="156"/>
      <c r="MX152" s="156"/>
      <c r="MY152" s="156"/>
      <c r="MZ152" s="156"/>
      <c r="NA152" s="156"/>
      <c r="NB152" s="156"/>
      <c r="NC152" s="156"/>
      <c r="ND152" s="156"/>
      <c r="NE152" s="156"/>
      <c r="NF152" s="156"/>
      <c r="NG152" s="156"/>
      <c r="NH152" s="156"/>
      <c r="NI152" s="156"/>
      <c r="NJ152" s="156"/>
      <c r="NK152" s="156"/>
      <c r="NL152" s="156"/>
      <c r="NM152" s="156"/>
      <c r="NN152" s="156"/>
      <c r="NO152" s="156"/>
      <c r="NP152" s="156"/>
      <c r="NQ152" s="156"/>
      <c r="NR152" s="156"/>
      <c r="NS152" s="156"/>
      <c r="NT152" s="156"/>
      <c r="NU152" s="156"/>
      <c r="NV152" s="156"/>
      <c r="NW152" s="156"/>
      <c r="NX152" s="156"/>
      <c r="NY152" s="156"/>
      <c r="NZ152" s="156"/>
      <c r="OA152" s="156"/>
      <c r="OB152" s="156"/>
      <c r="OC152" s="156"/>
      <c r="OD152" s="156"/>
      <c r="OE152" s="156"/>
      <c r="OF152" s="156"/>
      <c r="OG152" s="156"/>
      <c r="OH152" s="156"/>
      <c r="OI152" s="156"/>
      <c r="OJ152" s="156"/>
      <c r="OK152" s="156"/>
      <c r="OL152" s="156"/>
      <c r="OM152" s="156"/>
      <c r="ON152" s="156"/>
      <c r="OO152" s="156"/>
      <c r="OP152" s="156"/>
      <c r="OQ152" s="156"/>
      <c r="OR152" s="156"/>
      <c r="OS152" s="156"/>
      <c r="OT152" s="156"/>
      <c r="OU152" s="156"/>
      <c r="OV152" s="156"/>
      <c r="OW152" s="156"/>
      <c r="OX152" s="156"/>
      <c r="OY152" s="156"/>
      <c r="OZ152" s="156"/>
      <c r="PA152" s="156"/>
      <c r="PB152" s="156"/>
      <c r="PC152" s="156"/>
      <c r="PD152" s="156"/>
      <c r="PE152" s="156"/>
      <c r="PF152" s="156"/>
      <c r="PG152" s="156"/>
      <c r="PH152" s="156"/>
      <c r="PI152" s="156"/>
      <c r="PJ152" s="156"/>
      <c r="PK152" s="156"/>
      <c r="PL152" s="156"/>
      <c r="PM152" s="156"/>
      <c r="PN152" s="156"/>
      <c r="PO152" s="156"/>
      <c r="PP152" s="156"/>
      <c r="PQ152" s="156"/>
      <c r="PR152" s="156"/>
      <c r="PS152" s="156"/>
      <c r="PT152" s="156"/>
      <c r="PU152" s="156"/>
      <c r="PV152" s="156"/>
      <c r="PW152" s="156"/>
      <c r="PX152" s="156"/>
      <c r="PY152" s="156"/>
      <c r="PZ152" s="156"/>
      <c r="QA152" s="156"/>
      <c r="QB152" s="156"/>
      <c r="QC152" s="156"/>
      <c r="QD152" s="156"/>
      <c r="QE152" s="156"/>
      <c r="QF152" s="156"/>
      <c r="QG152" s="156"/>
      <c r="QH152" s="156"/>
      <c r="QI152" s="156"/>
      <c r="QJ152" s="156"/>
      <c r="QK152" s="156"/>
      <c r="QL152" s="156"/>
      <c r="QM152" s="156"/>
      <c r="QN152" s="156"/>
      <c r="QO152" s="156"/>
      <c r="QP152" s="156"/>
      <c r="QQ152" s="156"/>
      <c r="QR152" s="156"/>
      <c r="QS152" s="156"/>
      <c r="QT152" s="156"/>
      <c r="QU152" s="156"/>
      <c r="QV152" s="156"/>
      <c r="QW152" s="156"/>
      <c r="QX152" s="156"/>
      <c r="QY152" s="156"/>
      <c r="QZ152" s="156"/>
      <c r="RA152" s="156"/>
      <c r="RB152" s="156"/>
      <c r="RC152" s="156"/>
      <c r="RD152" s="156"/>
      <c r="RE152" s="156"/>
      <c r="RF152" s="156"/>
      <c r="RG152" s="156"/>
      <c r="RH152" s="156"/>
      <c r="RI152" s="156"/>
      <c r="RJ152" s="156"/>
      <c r="RK152" s="156"/>
      <c r="RL152" s="156"/>
      <c r="RM152" s="156"/>
      <c r="RN152" s="156"/>
      <c r="RO152" s="156"/>
      <c r="RP152" s="156"/>
      <c r="RQ152" s="156"/>
      <c r="RR152" s="156"/>
      <c r="RS152" s="156"/>
      <c r="RT152" s="156"/>
      <c r="RU152" s="156"/>
      <c r="RV152" s="156"/>
      <c r="RW152" s="156"/>
      <c r="RX152" s="156"/>
      <c r="RY152" s="156"/>
      <c r="RZ152" s="156"/>
      <c r="SA152" s="156"/>
      <c r="SB152" s="156"/>
      <c r="SC152" s="156"/>
      <c r="SD152" s="156"/>
      <c r="SE152" s="156"/>
      <c r="SF152" s="156"/>
      <c r="SG152" s="156"/>
      <c r="SH152" s="156"/>
      <c r="SI152" s="156"/>
      <c r="SJ152" s="156"/>
      <c r="SK152" s="156"/>
      <c r="SL152" s="156"/>
      <c r="SM152" s="156"/>
      <c r="SN152" s="156"/>
      <c r="SO152" s="156"/>
      <c r="SP152" s="156"/>
      <c r="SQ152" s="156"/>
      <c r="SR152" s="156"/>
      <c r="SS152" s="156"/>
      <c r="ST152" s="156"/>
      <c r="SU152" s="156"/>
      <c r="SV152" s="156"/>
      <c r="SW152" s="156"/>
      <c r="SX152" s="156"/>
      <c r="SY152" s="156"/>
      <c r="SZ152" s="156"/>
      <c r="TA152" s="156"/>
      <c r="TB152" s="156"/>
      <c r="TC152" s="156"/>
      <c r="TD152" s="156"/>
      <c r="TE152" s="156"/>
      <c r="TF152" s="156"/>
      <c r="TG152" s="156"/>
      <c r="TH152" s="156"/>
      <c r="TI152" s="156"/>
      <c r="TJ152" s="156"/>
      <c r="TK152" s="156"/>
      <c r="TL152" s="156"/>
      <c r="TM152" s="156"/>
      <c r="TN152" s="156"/>
      <c r="TO152" s="156"/>
      <c r="TP152" s="156"/>
      <c r="TQ152" s="156"/>
      <c r="TR152" s="156"/>
      <c r="TS152" s="156"/>
      <c r="TT152" s="156"/>
      <c r="TU152" s="156"/>
      <c r="TV152" s="156"/>
      <c r="TW152" s="156"/>
      <c r="TX152" s="156"/>
      <c r="TY152" s="156"/>
      <c r="TZ152" s="156"/>
      <c r="UA152" s="156"/>
      <c r="UB152" s="156"/>
      <c r="UC152" s="156"/>
      <c r="UD152" s="156"/>
      <c r="UE152" s="156"/>
      <c r="UF152" s="156"/>
      <c r="UG152" s="156"/>
      <c r="UH152" s="156"/>
      <c r="UI152" s="156"/>
      <c r="UJ152" s="156"/>
      <c r="UK152" s="156"/>
      <c r="UL152" s="156"/>
      <c r="UM152" s="156"/>
      <c r="UN152" s="156"/>
      <c r="UO152" s="156"/>
      <c r="UP152" s="156"/>
      <c r="UQ152" s="156"/>
      <c r="UR152" s="156"/>
      <c r="US152" s="156"/>
      <c r="UT152" s="156"/>
      <c r="UU152" s="156"/>
      <c r="UV152" s="156"/>
      <c r="UW152" s="156"/>
      <c r="UX152" s="156"/>
      <c r="UY152" s="156"/>
      <c r="UZ152" s="156"/>
      <c r="VA152" s="156"/>
      <c r="VB152" s="156"/>
      <c r="VC152" s="156"/>
      <c r="VD152" s="156"/>
      <c r="VE152" s="156"/>
      <c r="VF152" s="156"/>
      <c r="VG152" s="156"/>
      <c r="VH152" s="156"/>
      <c r="VI152" s="156"/>
      <c r="VJ152" s="156"/>
      <c r="VK152" s="156"/>
      <c r="VL152" s="156"/>
      <c r="VM152" s="156"/>
      <c r="VN152" s="156"/>
      <c r="VO152" s="156"/>
      <c r="VP152" s="156"/>
      <c r="VQ152" s="156"/>
      <c r="VR152" s="156"/>
      <c r="VS152" s="156"/>
      <c r="VT152" s="156"/>
      <c r="VU152" s="156"/>
      <c r="VV152" s="156"/>
      <c r="VW152" s="156"/>
      <c r="VX152" s="156"/>
      <c r="VY152" s="156"/>
      <c r="VZ152" s="156"/>
      <c r="WA152" s="156"/>
      <c r="WB152" s="156"/>
      <c r="WC152" s="156"/>
      <c r="WD152" s="156"/>
      <c r="WE152" s="156"/>
      <c r="WF152" s="156"/>
      <c r="WG152" s="156"/>
      <c r="WH152" s="156"/>
      <c r="WI152" s="156"/>
      <c r="WJ152" s="156"/>
      <c r="WK152" s="156"/>
      <c r="WL152" s="156"/>
      <c r="WM152" s="156"/>
      <c r="WN152" s="156"/>
      <c r="WO152" s="156"/>
      <c r="WP152" s="156"/>
      <c r="WQ152" s="156"/>
      <c r="WR152" s="156"/>
      <c r="WS152" s="156"/>
      <c r="WT152" s="156"/>
      <c r="WU152" s="156"/>
      <c r="WV152" s="156"/>
      <c r="WW152" s="156"/>
      <c r="WX152" s="156"/>
      <c r="WY152" s="156"/>
      <c r="WZ152" s="156"/>
      <c r="XA152" s="156"/>
      <c r="XB152" s="156"/>
      <c r="XC152" s="156"/>
      <c r="XD152" s="156"/>
      <c r="XE152" s="156"/>
      <c r="XF152" s="156"/>
      <c r="XG152" s="156"/>
      <c r="XH152" s="156"/>
      <c r="XI152" s="156"/>
      <c r="XJ152" s="156"/>
      <c r="XK152" s="156"/>
      <c r="XL152" s="156"/>
      <c r="XM152" s="156"/>
      <c r="XN152" s="156"/>
      <c r="XO152" s="156"/>
      <c r="XP152" s="156"/>
      <c r="XQ152" s="156"/>
      <c r="XR152" s="156"/>
      <c r="XS152" s="156"/>
      <c r="XT152" s="156"/>
      <c r="XU152" s="156"/>
      <c r="XV152" s="156"/>
      <c r="XW152" s="156"/>
      <c r="XX152" s="156"/>
      <c r="XY152" s="156"/>
      <c r="XZ152" s="156"/>
      <c r="YA152" s="156"/>
      <c r="YB152" s="156"/>
      <c r="YC152" s="156"/>
      <c r="YD152" s="156"/>
      <c r="YE152" s="156"/>
      <c r="YF152" s="156"/>
      <c r="YG152" s="156"/>
      <c r="YH152" s="156"/>
      <c r="YI152" s="156"/>
      <c r="YJ152" s="156"/>
      <c r="YK152" s="156"/>
      <c r="YL152" s="156"/>
      <c r="YM152" s="156"/>
      <c r="YN152" s="156"/>
      <c r="YO152" s="156"/>
      <c r="YP152" s="156"/>
      <c r="YQ152" s="156"/>
      <c r="YR152" s="156"/>
      <c r="YS152" s="156"/>
      <c r="YT152" s="156"/>
      <c r="YU152" s="156"/>
      <c r="YV152" s="156"/>
      <c r="YW152" s="156"/>
      <c r="YX152" s="156"/>
      <c r="YY152" s="156"/>
      <c r="YZ152" s="156"/>
      <c r="ZA152" s="156"/>
      <c r="ZB152" s="156"/>
      <c r="ZC152" s="156"/>
      <c r="ZD152" s="156"/>
      <c r="ZE152" s="156"/>
      <c r="ZF152" s="156"/>
      <c r="ZG152" s="156"/>
      <c r="ZH152" s="156"/>
      <c r="ZI152" s="156"/>
      <c r="ZJ152" s="156"/>
      <c r="ZK152" s="156"/>
      <c r="ZL152" s="156"/>
      <c r="ZM152" s="156"/>
      <c r="ZN152" s="156"/>
      <c r="ZO152" s="156"/>
      <c r="ZP152" s="156"/>
      <c r="ZQ152" s="156"/>
      <c r="ZR152" s="156"/>
      <c r="ZS152" s="156"/>
      <c r="ZT152" s="156"/>
      <c r="ZU152" s="156"/>
      <c r="ZV152" s="156"/>
      <c r="ZW152" s="156"/>
      <c r="ZX152" s="156"/>
      <c r="ZY152" s="156"/>
      <c r="ZZ152" s="156"/>
      <c r="AAA152" s="156"/>
      <c r="AAB152" s="156"/>
      <c r="AAC152" s="156"/>
      <c r="AAD152" s="156"/>
      <c r="AAE152" s="156"/>
      <c r="AAF152" s="156"/>
      <c r="AAG152" s="156"/>
      <c r="AAH152" s="156"/>
      <c r="AAI152" s="156"/>
      <c r="AAJ152" s="156"/>
      <c r="AAK152" s="156"/>
      <c r="AAL152" s="156"/>
      <c r="AAM152" s="156"/>
      <c r="AAN152" s="156"/>
      <c r="AAO152" s="156"/>
      <c r="AAP152" s="156"/>
      <c r="AAQ152" s="156"/>
      <c r="AAR152" s="156"/>
      <c r="AAS152" s="156"/>
      <c r="AAT152" s="156"/>
      <c r="AAU152" s="156"/>
      <c r="AAV152" s="156"/>
      <c r="AAW152" s="156"/>
      <c r="AAX152" s="156"/>
      <c r="AAY152" s="156"/>
      <c r="AAZ152" s="156"/>
      <c r="ABA152" s="156"/>
      <c r="ABB152" s="156"/>
      <c r="ABC152" s="156"/>
      <c r="ABD152" s="156"/>
      <c r="ABE152" s="156"/>
      <c r="ABF152" s="156"/>
      <c r="ABG152" s="156"/>
      <c r="ABH152" s="156"/>
      <c r="ABI152" s="156"/>
      <c r="ABJ152" s="156"/>
      <c r="ABK152" s="156"/>
      <c r="ABL152" s="156"/>
      <c r="ABM152" s="156"/>
      <c r="ABN152" s="156"/>
      <c r="ABO152" s="156"/>
      <c r="ABP152" s="156"/>
      <c r="ABQ152" s="156"/>
      <c r="ABR152" s="156"/>
      <c r="ABS152" s="156"/>
      <c r="ABT152" s="156"/>
      <c r="ABU152" s="156"/>
      <c r="ABV152" s="156"/>
      <c r="ABW152" s="156"/>
      <c r="ABX152" s="156"/>
      <c r="ABY152" s="156"/>
      <c r="ABZ152" s="156"/>
      <c r="ACA152" s="156"/>
      <c r="ACB152" s="156"/>
      <c r="ACC152" s="156"/>
      <c r="ACD152" s="156"/>
      <c r="ACE152" s="156"/>
      <c r="ACF152" s="156"/>
      <c r="ACG152" s="156"/>
      <c r="ACH152" s="156"/>
      <c r="ACI152" s="156"/>
      <c r="ACJ152" s="156"/>
      <c r="ACK152" s="156"/>
      <c r="ACL152" s="156"/>
      <c r="ACM152" s="156"/>
      <c r="ACN152" s="156"/>
      <c r="ACO152" s="156"/>
      <c r="ACP152" s="156"/>
      <c r="ACQ152" s="156"/>
      <c r="ACR152" s="156"/>
      <c r="ACS152" s="156"/>
      <c r="ACT152" s="156"/>
      <c r="ACU152" s="156"/>
      <c r="ACV152" s="156"/>
      <c r="ACW152" s="156"/>
      <c r="ACX152" s="156"/>
      <c r="ACY152" s="156"/>
      <c r="ACZ152" s="156"/>
      <c r="ADA152" s="156"/>
      <c r="ADB152" s="156"/>
      <c r="ADC152" s="156"/>
      <c r="ADD152" s="156"/>
      <c r="ADE152" s="156"/>
      <c r="ADF152" s="156"/>
      <c r="ADG152" s="156"/>
      <c r="ADH152" s="156"/>
      <c r="ADI152" s="156"/>
      <c r="ADJ152" s="156"/>
      <c r="ADK152" s="156"/>
      <c r="ADL152" s="156"/>
      <c r="ADM152" s="156"/>
      <c r="ADN152" s="156"/>
      <c r="ADO152" s="156"/>
      <c r="ADP152" s="156"/>
      <c r="ADQ152" s="156"/>
      <c r="ADR152" s="156"/>
      <c r="ADS152" s="156"/>
      <c r="ADT152" s="156"/>
      <c r="ADU152" s="156"/>
      <c r="ADV152" s="156"/>
      <c r="ADW152" s="156"/>
      <c r="ADX152" s="156"/>
      <c r="ADY152" s="156"/>
      <c r="ADZ152" s="156"/>
      <c r="AEA152" s="156"/>
      <c r="AEB152" s="156"/>
      <c r="AEC152" s="156"/>
      <c r="AED152" s="156"/>
      <c r="AEE152" s="156"/>
      <c r="AEF152" s="156"/>
      <c r="AEG152" s="156"/>
      <c r="AEH152" s="156"/>
      <c r="AEI152" s="156"/>
      <c r="AEJ152" s="156"/>
      <c r="AEK152" s="156"/>
      <c r="AEL152" s="156"/>
      <c r="AEM152" s="156"/>
      <c r="AEN152" s="156"/>
      <c r="AEO152" s="156"/>
      <c r="AEP152" s="156"/>
      <c r="AEQ152" s="156"/>
      <c r="AER152" s="156"/>
      <c r="AES152" s="156"/>
      <c r="AET152" s="156"/>
      <c r="AEU152" s="156"/>
      <c r="AEV152" s="156"/>
      <c r="AEW152" s="156"/>
      <c r="AEX152" s="156"/>
      <c r="AEY152" s="156"/>
      <c r="AEZ152" s="156"/>
      <c r="AFA152" s="156"/>
      <c r="AFB152" s="156"/>
      <c r="AFC152" s="156"/>
      <c r="AFD152" s="156"/>
      <c r="AFE152" s="156"/>
      <c r="AFF152" s="156"/>
      <c r="AFG152" s="156"/>
      <c r="AFH152" s="156"/>
      <c r="AFI152" s="156"/>
      <c r="AFJ152" s="156"/>
      <c r="AFK152" s="156"/>
      <c r="AFL152" s="156"/>
      <c r="AFM152" s="156"/>
      <c r="AFN152" s="156"/>
      <c r="AFO152" s="156"/>
      <c r="AFP152" s="156"/>
      <c r="AFQ152" s="156"/>
      <c r="AFR152" s="156"/>
      <c r="AFS152" s="156"/>
      <c r="AFT152" s="156"/>
      <c r="AFU152" s="156"/>
      <c r="AFV152" s="156"/>
      <c r="AFW152" s="156"/>
      <c r="AFX152" s="156"/>
      <c r="AFY152" s="156"/>
      <c r="AFZ152" s="156"/>
      <c r="AGA152" s="156"/>
      <c r="AGB152" s="156"/>
      <c r="AGC152" s="156"/>
      <c r="AGD152" s="156"/>
      <c r="AGE152" s="156"/>
      <c r="AGF152" s="156"/>
      <c r="AGG152" s="156"/>
      <c r="AGH152" s="156"/>
      <c r="AGI152" s="156"/>
      <c r="AGJ152" s="156"/>
      <c r="AGK152" s="156"/>
      <c r="AGL152" s="156"/>
      <c r="AGM152" s="156"/>
      <c r="AGN152" s="156"/>
      <c r="AGO152" s="156"/>
      <c r="AGP152" s="156"/>
      <c r="AGQ152" s="156"/>
      <c r="AGR152" s="156"/>
      <c r="AGS152" s="156"/>
      <c r="AGT152" s="156"/>
      <c r="AGU152" s="156"/>
      <c r="AGV152" s="156"/>
      <c r="AGW152" s="156"/>
      <c r="AGX152" s="156"/>
      <c r="AGY152" s="156"/>
      <c r="AGZ152" s="156"/>
      <c r="AHA152" s="156"/>
      <c r="AHB152" s="156"/>
      <c r="AHC152" s="156"/>
      <c r="AHD152" s="156"/>
      <c r="AHE152" s="156"/>
      <c r="AHF152" s="156"/>
      <c r="AHG152" s="156"/>
      <c r="AHH152" s="156"/>
      <c r="AHI152" s="156"/>
      <c r="AHJ152" s="156"/>
      <c r="AHK152" s="156"/>
      <c r="AHL152" s="156"/>
      <c r="AHM152" s="156"/>
      <c r="AHN152" s="156"/>
      <c r="AHO152" s="156"/>
      <c r="AHP152" s="156"/>
      <c r="AHQ152" s="156"/>
      <c r="AHR152" s="156"/>
      <c r="AHS152" s="156"/>
      <c r="AHT152" s="156"/>
      <c r="AHU152" s="156"/>
      <c r="AHV152" s="156"/>
      <c r="AHW152" s="156"/>
      <c r="AHX152" s="156"/>
      <c r="AHY152" s="156"/>
      <c r="AHZ152" s="156"/>
      <c r="AIA152" s="156"/>
      <c r="AIB152" s="156"/>
      <c r="AIC152" s="156"/>
      <c r="AID152" s="156"/>
      <c r="AIE152" s="156"/>
      <c r="AIF152" s="156"/>
      <c r="AIG152" s="156"/>
      <c r="AIH152" s="156"/>
      <c r="AII152" s="156"/>
      <c r="AIJ152" s="156"/>
      <c r="AIK152" s="156"/>
      <c r="AIL152" s="156"/>
      <c r="AIM152" s="156"/>
      <c r="AIN152" s="156"/>
      <c r="AIO152" s="156"/>
      <c r="AIP152" s="156"/>
      <c r="AIQ152" s="156"/>
      <c r="AIR152" s="156"/>
      <c r="AIS152" s="156"/>
      <c r="AIT152" s="156"/>
      <c r="AIU152" s="156"/>
      <c r="AIV152" s="156"/>
      <c r="AIW152" s="156"/>
      <c r="AIX152" s="156"/>
      <c r="AIY152" s="156"/>
      <c r="AIZ152" s="156"/>
      <c r="AJA152" s="156"/>
      <c r="AJB152" s="156"/>
      <c r="AJC152" s="156"/>
      <c r="AJD152" s="156"/>
      <c r="AJE152" s="156"/>
      <c r="AJF152" s="156"/>
      <c r="AJG152" s="156"/>
      <c r="AJH152" s="156"/>
      <c r="AJI152" s="156"/>
      <c r="AJJ152" s="156"/>
      <c r="AJK152" s="156"/>
      <c r="AJL152" s="156"/>
      <c r="AJM152" s="156"/>
      <c r="AJN152" s="156"/>
      <c r="AJO152" s="156"/>
      <c r="AJP152" s="156"/>
      <c r="AJQ152" s="156"/>
      <c r="AJR152" s="156"/>
      <c r="AJS152" s="156"/>
      <c r="AJT152" s="156"/>
      <c r="AJU152" s="156"/>
      <c r="AJV152" s="156"/>
      <c r="AJW152" s="156"/>
      <c r="AJX152" s="156"/>
      <c r="AJY152" s="156"/>
      <c r="AJZ152" s="156"/>
      <c r="AKA152" s="156"/>
      <c r="AKB152" s="156"/>
      <c r="AKC152" s="156"/>
      <c r="AKD152" s="156"/>
      <c r="AKE152" s="156"/>
      <c r="AKF152" s="156"/>
      <c r="AKG152" s="156"/>
      <c r="AKH152" s="156"/>
      <c r="AKI152" s="156"/>
      <c r="AKJ152" s="156"/>
      <c r="AKK152" s="156"/>
      <c r="AKL152" s="156"/>
      <c r="AKM152" s="156"/>
      <c r="AKN152" s="156"/>
      <c r="AKO152" s="156"/>
      <c r="AKP152" s="156"/>
      <c r="AKQ152" s="156"/>
      <c r="AKR152" s="156"/>
      <c r="AKS152" s="156"/>
      <c r="AKT152" s="156"/>
      <c r="AKU152" s="156"/>
      <c r="AKV152" s="156"/>
      <c r="AKW152" s="156"/>
      <c r="AKX152" s="156"/>
      <c r="AKY152" s="156"/>
      <c r="AKZ152" s="156"/>
      <c r="ALA152" s="156"/>
      <c r="ALB152" s="156"/>
      <c r="ALC152" s="156"/>
      <c r="ALD152" s="156"/>
      <c r="ALE152" s="156"/>
      <c r="ALF152" s="156"/>
      <c r="ALG152" s="156"/>
      <c r="ALH152" s="156"/>
      <c r="ALI152" s="156"/>
      <c r="ALJ152" s="156"/>
      <c r="ALK152" s="156"/>
      <c r="ALL152" s="156"/>
      <c r="ALM152" s="156"/>
      <c r="ALN152" s="156"/>
      <c r="ALO152" s="156"/>
      <c r="ALP152" s="156"/>
      <c r="ALQ152" s="156"/>
      <c r="ALR152" s="156"/>
      <c r="ALS152" s="156"/>
      <c r="ALT152" s="156"/>
      <c r="ALU152" s="156"/>
      <c r="ALV152" s="156"/>
      <c r="ALW152" s="156"/>
      <c r="ALX152" s="156"/>
      <c r="ALY152" s="156"/>
      <c r="ALZ152" s="156"/>
      <c r="AMA152" s="156"/>
      <c r="AMB152" s="156"/>
      <c r="AMC152" s="156"/>
      <c r="AMD152" s="156"/>
      <c r="AME152" s="156"/>
      <c r="AMF152" s="156"/>
      <c r="AMG152" s="156"/>
      <c r="AMH152" s="156"/>
      <c r="AMI152" s="156"/>
    </row>
    <row r="153" spans="1:1023" s="158" customFormat="1">
      <c r="A153" s="159" t="s">
        <v>262</v>
      </c>
      <c r="B153" s="154" t="s">
        <v>265</v>
      </c>
      <c r="C153" s="154"/>
      <c r="D153" s="154"/>
      <c r="E153" s="154"/>
      <c r="F153" s="283"/>
      <c r="G153" s="283"/>
      <c r="H153" s="284"/>
      <c r="I153" s="284"/>
      <c r="J153" s="284"/>
      <c r="K153" s="284"/>
      <c r="L153" s="284"/>
      <c r="M153" s="284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  <c r="Z153" s="156"/>
      <c r="AA153" s="156"/>
      <c r="AB153" s="156"/>
      <c r="AC153" s="156"/>
      <c r="AD153" s="156"/>
      <c r="AE153" s="156"/>
      <c r="AF153" s="156"/>
      <c r="AG153" s="156"/>
      <c r="AH153" s="156"/>
      <c r="AI153" s="156"/>
      <c r="AJ153" s="156"/>
      <c r="AK153" s="156"/>
      <c r="AL153" s="156"/>
      <c r="AM153" s="156"/>
      <c r="AN153" s="156"/>
      <c r="AO153" s="156"/>
      <c r="AP153" s="156"/>
      <c r="AQ153" s="156"/>
      <c r="AR153" s="156"/>
      <c r="AS153" s="156"/>
      <c r="AT153" s="156"/>
      <c r="AU153" s="156"/>
      <c r="AV153" s="156"/>
      <c r="AW153" s="156"/>
      <c r="AX153" s="156"/>
      <c r="AY153" s="156"/>
      <c r="AZ153" s="156"/>
      <c r="BA153" s="156"/>
      <c r="BB153" s="156"/>
      <c r="BC153" s="156"/>
      <c r="BD153" s="156"/>
      <c r="BE153" s="156"/>
      <c r="BF153" s="156"/>
      <c r="BG153" s="156"/>
      <c r="BH153" s="156"/>
      <c r="BI153" s="156"/>
      <c r="BJ153" s="156"/>
      <c r="BK153" s="156"/>
      <c r="BL153" s="156"/>
      <c r="BM153" s="156"/>
      <c r="BN153" s="156"/>
      <c r="BO153" s="156"/>
      <c r="BP153" s="156"/>
      <c r="BQ153" s="156"/>
      <c r="BR153" s="156"/>
      <c r="BS153" s="156"/>
      <c r="BT153" s="156"/>
      <c r="BU153" s="156"/>
      <c r="BV153" s="156"/>
      <c r="BW153" s="156"/>
      <c r="BX153" s="156"/>
      <c r="BY153" s="156"/>
      <c r="BZ153" s="156"/>
      <c r="CA153" s="156"/>
      <c r="CB153" s="156"/>
      <c r="CC153" s="156"/>
      <c r="CD153" s="156"/>
      <c r="CE153" s="156"/>
      <c r="CF153" s="156"/>
      <c r="CG153" s="156"/>
      <c r="CH153" s="156"/>
      <c r="CI153" s="156"/>
      <c r="CJ153" s="156"/>
      <c r="CK153" s="156"/>
      <c r="CL153" s="156"/>
      <c r="CM153" s="156"/>
      <c r="CN153" s="156"/>
      <c r="CO153" s="156"/>
      <c r="CP153" s="156"/>
      <c r="CQ153" s="156"/>
      <c r="CR153" s="156"/>
      <c r="CS153" s="156"/>
      <c r="CT153" s="156"/>
      <c r="CU153" s="156"/>
      <c r="CV153" s="156"/>
      <c r="CW153" s="156"/>
      <c r="CX153" s="156"/>
      <c r="CY153" s="156"/>
      <c r="CZ153" s="156"/>
      <c r="DA153" s="156"/>
      <c r="DB153" s="156"/>
      <c r="DC153" s="156"/>
      <c r="DD153" s="156"/>
      <c r="DE153" s="156"/>
      <c r="DF153" s="156"/>
      <c r="DG153" s="156"/>
      <c r="DH153" s="156"/>
      <c r="DI153" s="156"/>
      <c r="DJ153" s="156"/>
      <c r="DK153" s="156"/>
      <c r="DL153" s="156"/>
      <c r="DM153" s="156"/>
      <c r="DN153" s="156"/>
      <c r="DO153" s="156"/>
      <c r="DP153" s="156"/>
      <c r="DQ153" s="156"/>
      <c r="DR153" s="156"/>
      <c r="DS153" s="156"/>
      <c r="DT153" s="156"/>
      <c r="DU153" s="156"/>
      <c r="DV153" s="156"/>
      <c r="DW153" s="156"/>
      <c r="DX153" s="156"/>
      <c r="DY153" s="156"/>
      <c r="DZ153" s="156"/>
      <c r="EA153" s="156"/>
      <c r="EB153" s="156"/>
      <c r="EC153" s="156"/>
      <c r="ED153" s="156"/>
      <c r="EE153" s="156"/>
      <c r="EF153" s="156"/>
      <c r="EG153" s="156"/>
      <c r="EH153" s="156"/>
      <c r="EI153" s="156"/>
      <c r="EJ153" s="156"/>
      <c r="EK153" s="156"/>
      <c r="EL153" s="156"/>
      <c r="EM153" s="156"/>
      <c r="EN153" s="156"/>
      <c r="EO153" s="156"/>
      <c r="EP153" s="156"/>
      <c r="EQ153" s="156"/>
      <c r="ER153" s="156"/>
      <c r="ES153" s="156"/>
      <c r="ET153" s="156"/>
      <c r="EU153" s="156"/>
      <c r="EV153" s="156"/>
      <c r="EW153" s="156"/>
      <c r="EX153" s="156"/>
      <c r="EY153" s="156"/>
      <c r="EZ153" s="156"/>
      <c r="FA153" s="156"/>
      <c r="FB153" s="156"/>
      <c r="FC153" s="156"/>
      <c r="FD153" s="156"/>
      <c r="FE153" s="156"/>
      <c r="FF153" s="156"/>
      <c r="FG153" s="156"/>
      <c r="FH153" s="156"/>
      <c r="FI153" s="156"/>
      <c r="FJ153" s="156"/>
      <c r="FK153" s="156"/>
      <c r="FL153" s="156"/>
      <c r="FM153" s="156"/>
      <c r="FN153" s="156"/>
      <c r="FO153" s="156"/>
      <c r="FP153" s="156"/>
      <c r="FQ153" s="156"/>
      <c r="FR153" s="156"/>
      <c r="FS153" s="156"/>
      <c r="FT153" s="156"/>
      <c r="FU153" s="156"/>
      <c r="FV153" s="156"/>
      <c r="FW153" s="156"/>
      <c r="FX153" s="156"/>
      <c r="FY153" s="156"/>
      <c r="FZ153" s="156"/>
      <c r="GA153" s="156"/>
      <c r="GB153" s="156"/>
      <c r="GC153" s="156"/>
      <c r="GD153" s="156"/>
      <c r="GE153" s="156"/>
      <c r="GF153" s="156"/>
      <c r="GG153" s="156"/>
      <c r="GH153" s="156"/>
      <c r="GI153" s="156"/>
      <c r="GJ153" s="156"/>
      <c r="GK153" s="156"/>
      <c r="GL153" s="156"/>
      <c r="GM153" s="156"/>
      <c r="GN153" s="156"/>
      <c r="GO153" s="156"/>
      <c r="GP153" s="156"/>
      <c r="GQ153" s="156"/>
      <c r="GR153" s="156"/>
      <c r="GS153" s="156"/>
      <c r="GT153" s="156"/>
      <c r="GU153" s="156"/>
      <c r="GV153" s="156"/>
      <c r="GW153" s="156"/>
      <c r="GX153" s="156"/>
      <c r="GY153" s="156"/>
      <c r="GZ153" s="156"/>
      <c r="HA153" s="156"/>
      <c r="HB153" s="156"/>
      <c r="HC153" s="156"/>
      <c r="HD153" s="156"/>
      <c r="HE153" s="156"/>
      <c r="HF153" s="156"/>
      <c r="HG153" s="156"/>
      <c r="HH153" s="156"/>
      <c r="HI153" s="156"/>
      <c r="HJ153" s="156"/>
      <c r="HK153" s="156"/>
      <c r="HL153" s="156"/>
      <c r="HM153" s="156"/>
      <c r="HN153" s="156"/>
      <c r="HO153" s="156"/>
      <c r="HP153" s="156"/>
      <c r="HQ153" s="156"/>
      <c r="HR153" s="156"/>
      <c r="HS153" s="156"/>
      <c r="HT153" s="156"/>
      <c r="HU153" s="156"/>
      <c r="HV153" s="156"/>
      <c r="HW153" s="156"/>
      <c r="HX153" s="156"/>
      <c r="HY153" s="156"/>
      <c r="HZ153" s="156"/>
      <c r="IA153" s="156"/>
      <c r="IB153" s="156"/>
      <c r="IC153" s="156"/>
      <c r="ID153" s="156"/>
      <c r="IE153" s="156"/>
      <c r="IF153" s="156"/>
      <c r="IG153" s="156"/>
      <c r="IH153" s="156"/>
      <c r="II153" s="156"/>
      <c r="IJ153" s="156"/>
      <c r="IK153" s="156"/>
      <c r="IL153" s="156"/>
      <c r="IM153" s="156"/>
      <c r="IN153" s="156"/>
      <c r="IO153" s="156"/>
      <c r="IP153" s="156"/>
      <c r="IQ153" s="156"/>
      <c r="IR153" s="156"/>
      <c r="IS153" s="156"/>
      <c r="IT153" s="156"/>
      <c r="IU153" s="156"/>
      <c r="IV153" s="156"/>
      <c r="IW153" s="156"/>
      <c r="IX153" s="156"/>
      <c r="IY153" s="156"/>
      <c r="IZ153" s="156"/>
      <c r="JA153" s="156"/>
      <c r="JB153" s="156"/>
      <c r="JC153" s="156"/>
      <c r="JD153" s="156"/>
      <c r="JE153" s="156"/>
      <c r="JF153" s="156"/>
      <c r="JG153" s="156"/>
      <c r="JH153" s="156"/>
      <c r="JI153" s="156"/>
      <c r="JJ153" s="156"/>
      <c r="JK153" s="156"/>
      <c r="JL153" s="156"/>
      <c r="JM153" s="156"/>
      <c r="JN153" s="156"/>
      <c r="JO153" s="156"/>
      <c r="JP153" s="156"/>
      <c r="JQ153" s="156"/>
      <c r="JR153" s="156"/>
      <c r="JS153" s="156"/>
      <c r="JT153" s="156"/>
      <c r="JU153" s="156"/>
      <c r="JV153" s="156"/>
      <c r="JW153" s="156"/>
      <c r="JX153" s="156"/>
      <c r="JY153" s="156"/>
      <c r="JZ153" s="156"/>
      <c r="KA153" s="156"/>
      <c r="KB153" s="156"/>
      <c r="KC153" s="156"/>
      <c r="KD153" s="156"/>
      <c r="KE153" s="156"/>
      <c r="KF153" s="156"/>
      <c r="KG153" s="156"/>
      <c r="KH153" s="156"/>
      <c r="KI153" s="156"/>
      <c r="KJ153" s="156"/>
      <c r="KK153" s="156"/>
      <c r="KL153" s="156"/>
      <c r="KM153" s="156"/>
      <c r="KN153" s="156"/>
      <c r="KO153" s="156"/>
      <c r="KP153" s="156"/>
      <c r="KQ153" s="156"/>
      <c r="KR153" s="156"/>
      <c r="KS153" s="156"/>
      <c r="KT153" s="156"/>
      <c r="KU153" s="156"/>
      <c r="KV153" s="156"/>
      <c r="KW153" s="156"/>
      <c r="KX153" s="156"/>
      <c r="KY153" s="156"/>
      <c r="KZ153" s="156"/>
      <c r="LA153" s="156"/>
      <c r="LB153" s="156"/>
      <c r="LC153" s="156"/>
      <c r="LD153" s="156"/>
      <c r="LE153" s="156"/>
      <c r="LF153" s="156"/>
      <c r="LG153" s="156"/>
      <c r="LH153" s="156"/>
      <c r="LI153" s="156"/>
      <c r="LJ153" s="156"/>
      <c r="LK153" s="156"/>
      <c r="LL153" s="156"/>
      <c r="LM153" s="156"/>
      <c r="LN153" s="156"/>
      <c r="LO153" s="156"/>
      <c r="LP153" s="156"/>
      <c r="LQ153" s="156"/>
      <c r="LR153" s="156"/>
      <c r="LS153" s="156"/>
      <c r="LT153" s="156"/>
      <c r="LU153" s="156"/>
      <c r="LV153" s="156"/>
      <c r="LW153" s="156"/>
      <c r="LX153" s="156"/>
      <c r="LY153" s="156"/>
      <c r="LZ153" s="156"/>
      <c r="MA153" s="156"/>
      <c r="MB153" s="156"/>
      <c r="MC153" s="156"/>
      <c r="MD153" s="156"/>
      <c r="ME153" s="156"/>
      <c r="MF153" s="156"/>
      <c r="MG153" s="156"/>
      <c r="MH153" s="156"/>
      <c r="MI153" s="156"/>
      <c r="MJ153" s="156"/>
      <c r="MK153" s="156"/>
      <c r="ML153" s="156"/>
      <c r="MM153" s="156"/>
      <c r="MN153" s="156"/>
      <c r="MO153" s="156"/>
      <c r="MP153" s="156"/>
      <c r="MQ153" s="156"/>
      <c r="MR153" s="156"/>
      <c r="MS153" s="156"/>
      <c r="MT153" s="156"/>
      <c r="MU153" s="156"/>
      <c r="MV153" s="156"/>
      <c r="MW153" s="156"/>
      <c r="MX153" s="156"/>
      <c r="MY153" s="156"/>
      <c r="MZ153" s="156"/>
      <c r="NA153" s="156"/>
      <c r="NB153" s="156"/>
      <c r="NC153" s="156"/>
      <c r="ND153" s="156"/>
      <c r="NE153" s="156"/>
      <c r="NF153" s="156"/>
      <c r="NG153" s="156"/>
      <c r="NH153" s="156"/>
      <c r="NI153" s="156"/>
      <c r="NJ153" s="156"/>
      <c r="NK153" s="156"/>
      <c r="NL153" s="156"/>
      <c r="NM153" s="156"/>
      <c r="NN153" s="156"/>
      <c r="NO153" s="156"/>
      <c r="NP153" s="156"/>
      <c r="NQ153" s="156"/>
      <c r="NR153" s="156"/>
      <c r="NS153" s="156"/>
      <c r="NT153" s="156"/>
      <c r="NU153" s="156"/>
      <c r="NV153" s="156"/>
      <c r="NW153" s="156"/>
      <c r="NX153" s="156"/>
      <c r="NY153" s="156"/>
      <c r="NZ153" s="156"/>
      <c r="OA153" s="156"/>
      <c r="OB153" s="156"/>
      <c r="OC153" s="156"/>
      <c r="OD153" s="156"/>
      <c r="OE153" s="156"/>
      <c r="OF153" s="156"/>
      <c r="OG153" s="156"/>
      <c r="OH153" s="156"/>
      <c r="OI153" s="156"/>
      <c r="OJ153" s="156"/>
      <c r="OK153" s="156"/>
      <c r="OL153" s="156"/>
      <c r="OM153" s="156"/>
      <c r="ON153" s="156"/>
      <c r="OO153" s="156"/>
      <c r="OP153" s="156"/>
      <c r="OQ153" s="156"/>
      <c r="OR153" s="156"/>
      <c r="OS153" s="156"/>
      <c r="OT153" s="156"/>
      <c r="OU153" s="156"/>
      <c r="OV153" s="156"/>
      <c r="OW153" s="156"/>
      <c r="OX153" s="156"/>
      <c r="OY153" s="156"/>
      <c r="OZ153" s="156"/>
      <c r="PA153" s="156"/>
      <c r="PB153" s="156"/>
      <c r="PC153" s="156"/>
      <c r="PD153" s="156"/>
      <c r="PE153" s="156"/>
      <c r="PF153" s="156"/>
      <c r="PG153" s="156"/>
      <c r="PH153" s="156"/>
      <c r="PI153" s="156"/>
      <c r="PJ153" s="156"/>
      <c r="PK153" s="156"/>
      <c r="PL153" s="156"/>
      <c r="PM153" s="156"/>
      <c r="PN153" s="156"/>
      <c r="PO153" s="156"/>
      <c r="PP153" s="156"/>
      <c r="PQ153" s="156"/>
      <c r="PR153" s="156"/>
      <c r="PS153" s="156"/>
      <c r="PT153" s="156"/>
      <c r="PU153" s="156"/>
      <c r="PV153" s="156"/>
      <c r="PW153" s="156"/>
      <c r="PX153" s="156"/>
      <c r="PY153" s="156"/>
      <c r="PZ153" s="156"/>
      <c r="QA153" s="156"/>
      <c r="QB153" s="156"/>
      <c r="QC153" s="156"/>
      <c r="QD153" s="156"/>
      <c r="QE153" s="156"/>
      <c r="QF153" s="156"/>
      <c r="QG153" s="156"/>
      <c r="QH153" s="156"/>
      <c r="QI153" s="156"/>
      <c r="QJ153" s="156"/>
      <c r="QK153" s="156"/>
      <c r="QL153" s="156"/>
      <c r="QM153" s="156"/>
      <c r="QN153" s="156"/>
      <c r="QO153" s="156"/>
      <c r="QP153" s="156"/>
      <c r="QQ153" s="156"/>
      <c r="QR153" s="156"/>
      <c r="QS153" s="156"/>
      <c r="QT153" s="156"/>
      <c r="QU153" s="156"/>
      <c r="QV153" s="156"/>
      <c r="QW153" s="156"/>
      <c r="QX153" s="156"/>
      <c r="QY153" s="156"/>
      <c r="QZ153" s="156"/>
      <c r="RA153" s="156"/>
      <c r="RB153" s="156"/>
      <c r="RC153" s="156"/>
      <c r="RD153" s="156"/>
      <c r="RE153" s="156"/>
      <c r="RF153" s="156"/>
      <c r="RG153" s="156"/>
      <c r="RH153" s="156"/>
      <c r="RI153" s="156"/>
      <c r="RJ153" s="156"/>
      <c r="RK153" s="156"/>
      <c r="RL153" s="156"/>
      <c r="RM153" s="156"/>
      <c r="RN153" s="156"/>
      <c r="RO153" s="156"/>
      <c r="RP153" s="156"/>
      <c r="RQ153" s="156"/>
      <c r="RR153" s="156"/>
      <c r="RS153" s="156"/>
      <c r="RT153" s="156"/>
      <c r="RU153" s="156"/>
      <c r="RV153" s="156"/>
      <c r="RW153" s="156"/>
      <c r="RX153" s="156"/>
      <c r="RY153" s="156"/>
      <c r="RZ153" s="156"/>
      <c r="SA153" s="156"/>
      <c r="SB153" s="156"/>
      <c r="SC153" s="156"/>
      <c r="SD153" s="156"/>
      <c r="SE153" s="156"/>
      <c r="SF153" s="156"/>
      <c r="SG153" s="156"/>
      <c r="SH153" s="156"/>
      <c r="SI153" s="156"/>
      <c r="SJ153" s="156"/>
      <c r="SK153" s="156"/>
      <c r="SL153" s="156"/>
      <c r="SM153" s="156"/>
      <c r="SN153" s="156"/>
      <c r="SO153" s="156"/>
      <c r="SP153" s="156"/>
      <c r="SQ153" s="156"/>
      <c r="SR153" s="156"/>
      <c r="SS153" s="156"/>
      <c r="ST153" s="156"/>
      <c r="SU153" s="156"/>
      <c r="SV153" s="156"/>
      <c r="SW153" s="156"/>
      <c r="SX153" s="156"/>
      <c r="SY153" s="156"/>
      <c r="SZ153" s="156"/>
      <c r="TA153" s="156"/>
      <c r="TB153" s="156"/>
      <c r="TC153" s="156"/>
      <c r="TD153" s="156"/>
      <c r="TE153" s="156"/>
      <c r="TF153" s="156"/>
      <c r="TG153" s="156"/>
      <c r="TH153" s="156"/>
      <c r="TI153" s="156"/>
      <c r="TJ153" s="156"/>
      <c r="TK153" s="156"/>
      <c r="TL153" s="156"/>
      <c r="TM153" s="156"/>
      <c r="TN153" s="156"/>
      <c r="TO153" s="156"/>
      <c r="TP153" s="156"/>
      <c r="TQ153" s="156"/>
      <c r="TR153" s="156"/>
      <c r="TS153" s="156"/>
      <c r="TT153" s="156"/>
      <c r="TU153" s="156"/>
      <c r="TV153" s="156"/>
      <c r="TW153" s="156"/>
      <c r="TX153" s="156"/>
      <c r="TY153" s="156"/>
      <c r="TZ153" s="156"/>
      <c r="UA153" s="156"/>
      <c r="UB153" s="156"/>
      <c r="UC153" s="156"/>
      <c r="UD153" s="156"/>
      <c r="UE153" s="156"/>
      <c r="UF153" s="156"/>
      <c r="UG153" s="156"/>
      <c r="UH153" s="156"/>
      <c r="UI153" s="156"/>
      <c r="UJ153" s="156"/>
      <c r="UK153" s="156"/>
      <c r="UL153" s="156"/>
      <c r="UM153" s="156"/>
      <c r="UN153" s="156"/>
      <c r="UO153" s="156"/>
      <c r="UP153" s="156"/>
      <c r="UQ153" s="156"/>
      <c r="UR153" s="156"/>
      <c r="US153" s="156"/>
      <c r="UT153" s="156"/>
      <c r="UU153" s="156"/>
      <c r="UV153" s="156"/>
      <c r="UW153" s="156"/>
      <c r="UX153" s="156"/>
      <c r="UY153" s="156"/>
      <c r="UZ153" s="156"/>
      <c r="VA153" s="156"/>
      <c r="VB153" s="156"/>
      <c r="VC153" s="156"/>
      <c r="VD153" s="156"/>
      <c r="VE153" s="156"/>
      <c r="VF153" s="156"/>
      <c r="VG153" s="156"/>
      <c r="VH153" s="156"/>
      <c r="VI153" s="156"/>
      <c r="VJ153" s="156"/>
      <c r="VK153" s="156"/>
      <c r="VL153" s="156"/>
      <c r="VM153" s="156"/>
      <c r="VN153" s="156"/>
      <c r="VO153" s="156"/>
      <c r="VP153" s="156"/>
      <c r="VQ153" s="156"/>
      <c r="VR153" s="156"/>
      <c r="VS153" s="156"/>
      <c r="VT153" s="156"/>
      <c r="VU153" s="156"/>
      <c r="VV153" s="156"/>
      <c r="VW153" s="156"/>
      <c r="VX153" s="156"/>
      <c r="VY153" s="156"/>
      <c r="VZ153" s="156"/>
      <c r="WA153" s="156"/>
      <c r="WB153" s="156"/>
      <c r="WC153" s="156"/>
      <c r="WD153" s="156"/>
      <c r="WE153" s="156"/>
      <c r="WF153" s="156"/>
      <c r="WG153" s="156"/>
      <c r="WH153" s="156"/>
      <c r="WI153" s="156"/>
      <c r="WJ153" s="156"/>
      <c r="WK153" s="156"/>
      <c r="WL153" s="156"/>
      <c r="WM153" s="156"/>
      <c r="WN153" s="156"/>
      <c r="WO153" s="156"/>
      <c r="WP153" s="156"/>
      <c r="WQ153" s="156"/>
      <c r="WR153" s="156"/>
      <c r="WS153" s="156"/>
      <c r="WT153" s="156"/>
      <c r="WU153" s="156"/>
      <c r="WV153" s="156"/>
      <c r="WW153" s="156"/>
      <c r="WX153" s="156"/>
      <c r="WY153" s="156"/>
      <c r="WZ153" s="156"/>
      <c r="XA153" s="156"/>
      <c r="XB153" s="156"/>
      <c r="XC153" s="156"/>
      <c r="XD153" s="156"/>
      <c r="XE153" s="156"/>
      <c r="XF153" s="156"/>
      <c r="XG153" s="156"/>
      <c r="XH153" s="156"/>
      <c r="XI153" s="156"/>
      <c r="XJ153" s="156"/>
      <c r="XK153" s="156"/>
      <c r="XL153" s="156"/>
      <c r="XM153" s="156"/>
      <c r="XN153" s="156"/>
      <c r="XO153" s="156"/>
      <c r="XP153" s="156"/>
      <c r="XQ153" s="156"/>
      <c r="XR153" s="156"/>
      <c r="XS153" s="156"/>
      <c r="XT153" s="156"/>
      <c r="XU153" s="156"/>
      <c r="XV153" s="156"/>
      <c r="XW153" s="156"/>
      <c r="XX153" s="156"/>
      <c r="XY153" s="156"/>
      <c r="XZ153" s="156"/>
      <c r="YA153" s="156"/>
      <c r="YB153" s="156"/>
      <c r="YC153" s="156"/>
      <c r="YD153" s="156"/>
      <c r="YE153" s="156"/>
      <c r="YF153" s="156"/>
      <c r="YG153" s="156"/>
      <c r="YH153" s="156"/>
      <c r="YI153" s="156"/>
      <c r="YJ153" s="156"/>
      <c r="YK153" s="156"/>
      <c r="YL153" s="156"/>
      <c r="YM153" s="156"/>
      <c r="YN153" s="156"/>
      <c r="YO153" s="156"/>
      <c r="YP153" s="156"/>
      <c r="YQ153" s="156"/>
      <c r="YR153" s="156"/>
      <c r="YS153" s="156"/>
      <c r="YT153" s="156"/>
      <c r="YU153" s="156"/>
      <c r="YV153" s="156"/>
      <c r="YW153" s="156"/>
      <c r="YX153" s="156"/>
      <c r="YY153" s="156"/>
      <c r="YZ153" s="156"/>
      <c r="ZA153" s="156"/>
      <c r="ZB153" s="156"/>
      <c r="ZC153" s="156"/>
      <c r="ZD153" s="156"/>
      <c r="ZE153" s="156"/>
      <c r="ZF153" s="156"/>
      <c r="ZG153" s="156"/>
      <c r="ZH153" s="156"/>
      <c r="ZI153" s="156"/>
      <c r="ZJ153" s="156"/>
      <c r="ZK153" s="156"/>
      <c r="ZL153" s="156"/>
      <c r="ZM153" s="156"/>
      <c r="ZN153" s="156"/>
      <c r="ZO153" s="156"/>
      <c r="ZP153" s="156"/>
      <c r="ZQ153" s="156"/>
      <c r="ZR153" s="156"/>
      <c r="ZS153" s="156"/>
      <c r="ZT153" s="156"/>
      <c r="ZU153" s="156"/>
      <c r="ZV153" s="156"/>
      <c r="ZW153" s="156"/>
      <c r="ZX153" s="156"/>
      <c r="ZY153" s="156"/>
      <c r="ZZ153" s="156"/>
      <c r="AAA153" s="156"/>
      <c r="AAB153" s="156"/>
      <c r="AAC153" s="156"/>
      <c r="AAD153" s="156"/>
      <c r="AAE153" s="156"/>
      <c r="AAF153" s="156"/>
      <c r="AAG153" s="156"/>
      <c r="AAH153" s="156"/>
      <c r="AAI153" s="156"/>
      <c r="AAJ153" s="156"/>
      <c r="AAK153" s="156"/>
      <c r="AAL153" s="156"/>
      <c r="AAM153" s="156"/>
      <c r="AAN153" s="156"/>
      <c r="AAO153" s="156"/>
      <c r="AAP153" s="156"/>
      <c r="AAQ153" s="156"/>
      <c r="AAR153" s="156"/>
      <c r="AAS153" s="156"/>
      <c r="AAT153" s="156"/>
      <c r="AAU153" s="156"/>
      <c r="AAV153" s="156"/>
      <c r="AAW153" s="156"/>
      <c r="AAX153" s="156"/>
      <c r="AAY153" s="156"/>
      <c r="AAZ153" s="156"/>
      <c r="ABA153" s="156"/>
      <c r="ABB153" s="156"/>
      <c r="ABC153" s="156"/>
      <c r="ABD153" s="156"/>
      <c r="ABE153" s="156"/>
      <c r="ABF153" s="156"/>
      <c r="ABG153" s="156"/>
      <c r="ABH153" s="156"/>
      <c r="ABI153" s="156"/>
      <c r="ABJ153" s="156"/>
      <c r="ABK153" s="156"/>
      <c r="ABL153" s="156"/>
      <c r="ABM153" s="156"/>
      <c r="ABN153" s="156"/>
      <c r="ABO153" s="156"/>
      <c r="ABP153" s="156"/>
      <c r="ABQ153" s="156"/>
      <c r="ABR153" s="156"/>
      <c r="ABS153" s="156"/>
      <c r="ABT153" s="156"/>
      <c r="ABU153" s="156"/>
      <c r="ABV153" s="156"/>
      <c r="ABW153" s="156"/>
      <c r="ABX153" s="156"/>
      <c r="ABY153" s="156"/>
      <c r="ABZ153" s="156"/>
      <c r="ACA153" s="156"/>
      <c r="ACB153" s="156"/>
      <c r="ACC153" s="156"/>
      <c r="ACD153" s="156"/>
      <c r="ACE153" s="156"/>
      <c r="ACF153" s="156"/>
      <c r="ACG153" s="156"/>
      <c r="ACH153" s="156"/>
      <c r="ACI153" s="156"/>
      <c r="ACJ153" s="156"/>
      <c r="ACK153" s="156"/>
      <c r="ACL153" s="156"/>
      <c r="ACM153" s="156"/>
      <c r="ACN153" s="156"/>
      <c r="ACO153" s="156"/>
      <c r="ACP153" s="156"/>
      <c r="ACQ153" s="156"/>
      <c r="ACR153" s="156"/>
      <c r="ACS153" s="156"/>
      <c r="ACT153" s="156"/>
      <c r="ACU153" s="156"/>
      <c r="ACV153" s="156"/>
      <c r="ACW153" s="156"/>
      <c r="ACX153" s="156"/>
      <c r="ACY153" s="156"/>
      <c r="ACZ153" s="156"/>
      <c r="ADA153" s="156"/>
      <c r="ADB153" s="156"/>
      <c r="ADC153" s="156"/>
      <c r="ADD153" s="156"/>
      <c r="ADE153" s="156"/>
      <c r="ADF153" s="156"/>
      <c r="ADG153" s="156"/>
      <c r="ADH153" s="156"/>
      <c r="ADI153" s="156"/>
      <c r="ADJ153" s="156"/>
      <c r="ADK153" s="156"/>
      <c r="ADL153" s="156"/>
      <c r="ADM153" s="156"/>
      <c r="ADN153" s="156"/>
      <c r="ADO153" s="156"/>
      <c r="ADP153" s="156"/>
      <c r="ADQ153" s="156"/>
      <c r="ADR153" s="156"/>
      <c r="ADS153" s="156"/>
      <c r="ADT153" s="156"/>
      <c r="ADU153" s="156"/>
      <c r="ADV153" s="156"/>
      <c r="ADW153" s="156"/>
      <c r="ADX153" s="156"/>
      <c r="ADY153" s="156"/>
      <c r="ADZ153" s="156"/>
      <c r="AEA153" s="156"/>
      <c r="AEB153" s="156"/>
      <c r="AEC153" s="156"/>
      <c r="AED153" s="156"/>
      <c r="AEE153" s="156"/>
      <c r="AEF153" s="156"/>
      <c r="AEG153" s="156"/>
      <c r="AEH153" s="156"/>
      <c r="AEI153" s="156"/>
      <c r="AEJ153" s="156"/>
      <c r="AEK153" s="156"/>
      <c r="AEL153" s="156"/>
      <c r="AEM153" s="156"/>
      <c r="AEN153" s="156"/>
      <c r="AEO153" s="156"/>
      <c r="AEP153" s="156"/>
      <c r="AEQ153" s="156"/>
      <c r="AER153" s="156"/>
      <c r="AES153" s="156"/>
      <c r="AET153" s="156"/>
      <c r="AEU153" s="156"/>
      <c r="AEV153" s="156"/>
      <c r="AEW153" s="156"/>
      <c r="AEX153" s="156"/>
      <c r="AEY153" s="156"/>
      <c r="AEZ153" s="156"/>
      <c r="AFA153" s="156"/>
      <c r="AFB153" s="156"/>
      <c r="AFC153" s="156"/>
      <c r="AFD153" s="156"/>
      <c r="AFE153" s="156"/>
      <c r="AFF153" s="156"/>
      <c r="AFG153" s="156"/>
      <c r="AFH153" s="156"/>
      <c r="AFI153" s="156"/>
      <c r="AFJ153" s="156"/>
      <c r="AFK153" s="156"/>
      <c r="AFL153" s="156"/>
      <c r="AFM153" s="156"/>
      <c r="AFN153" s="156"/>
      <c r="AFO153" s="156"/>
      <c r="AFP153" s="156"/>
      <c r="AFQ153" s="156"/>
      <c r="AFR153" s="156"/>
      <c r="AFS153" s="156"/>
      <c r="AFT153" s="156"/>
      <c r="AFU153" s="156"/>
      <c r="AFV153" s="156"/>
      <c r="AFW153" s="156"/>
      <c r="AFX153" s="156"/>
      <c r="AFY153" s="156"/>
      <c r="AFZ153" s="156"/>
      <c r="AGA153" s="156"/>
      <c r="AGB153" s="156"/>
      <c r="AGC153" s="156"/>
      <c r="AGD153" s="156"/>
      <c r="AGE153" s="156"/>
      <c r="AGF153" s="156"/>
      <c r="AGG153" s="156"/>
      <c r="AGH153" s="156"/>
      <c r="AGI153" s="156"/>
      <c r="AGJ153" s="156"/>
      <c r="AGK153" s="156"/>
      <c r="AGL153" s="156"/>
      <c r="AGM153" s="156"/>
      <c r="AGN153" s="156"/>
      <c r="AGO153" s="156"/>
      <c r="AGP153" s="156"/>
      <c r="AGQ153" s="156"/>
      <c r="AGR153" s="156"/>
      <c r="AGS153" s="156"/>
      <c r="AGT153" s="156"/>
      <c r="AGU153" s="156"/>
      <c r="AGV153" s="156"/>
      <c r="AGW153" s="156"/>
      <c r="AGX153" s="156"/>
      <c r="AGY153" s="156"/>
      <c r="AGZ153" s="156"/>
      <c r="AHA153" s="156"/>
      <c r="AHB153" s="156"/>
      <c r="AHC153" s="156"/>
      <c r="AHD153" s="156"/>
      <c r="AHE153" s="156"/>
      <c r="AHF153" s="156"/>
      <c r="AHG153" s="156"/>
      <c r="AHH153" s="156"/>
      <c r="AHI153" s="156"/>
      <c r="AHJ153" s="156"/>
      <c r="AHK153" s="156"/>
      <c r="AHL153" s="156"/>
      <c r="AHM153" s="156"/>
      <c r="AHN153" s="156"/>
      <c r="AHO153" s="156"/>
      <c r="AHP153" s="156"/>
      <c r="AHQ153" s="156"/>
      <c r="AHR153" s="156"/>
      <c r="AHS153" s="156"/>
      <c r="AHT153" s="156"/>
      <c r="AHU153" s="156"/>
      <c r="AHV153" s="156"/>
      <c r="AHW153" s="156"/>
      <c r="AHX153" s="156"/>
      <c r="AHY153" s="156"/>
      <c r="AHZ153" s="156"/>
      <c r="AIA153" s="156"/>
      <c r="AIB153" s="156"/>
      <c r="AIC153" s="156"/>
      <c r="AID153" s="156"/>
      <c r="AIE153" s="156"/>
      <c r="AIF153" s="156"/>
      <c r="AIG153" s="156"/>
      <c r="AIH153" s="156"/>
      <c r="AII153" s="156"/>
      <c r="AIJ153" s="156"/>
      <c r="AIK153" s="156"/>
      <c r="AIL153" s="156"/>
      <c r="AIM153" s="156"/>
      <c r="AIN153" s="156"/>
      <c r="AIO153" s="156"/>
      <c r="AIP153" s="156"/>
      <c r="AIQ153" s="156"/>
      <c r="AIR153" s="156"/>
      <c r="AIS153" s="156"/>
      <c r="AIT153" s="156"/>
      <c r="AIU153" s="156"/>
      <c r="AIV153" s="156"/>
      <c r="AIW153" s="156"/>
      <c r="AIX153" s="156"/>
      <c r="AIY153" s="156"/>
      <c r="AIZ153" s="156"/>
      <c r="AJA153" s="156"/>
      <c r="AJB153" s="156"/>
      <c r="AJC153" s="156"/>
      <c r="AJD153" s="156"/>
      <c r="AJE153" s="156"/>
      <c r="AJF153" s="156"/>
      <c r="AJG153" s="156"/>
      <c r="AJH153" s="156"/>
      <c r="AJI153" s="156"/>
      <c r="AJJ153" s="156"/>
      <c r="AJK153" s="156"/>
      <c r="AJL153" s="156"/>
      <c r="AJM153" s="156"/>
      <c r="AJN153" s="156"/>
      <c r="AJO153" s="156"/>
      <c r="AJP153" s="156"/>
      <c r="AJQ153" s="156"/>
      <c r="AJR153" s="156"/>
      <c r="AJS153" s="156"/>
      <c r="AJT153" s="156"/>
      <c r="AJU153" s="156"/>
      <c r="AJV153" s="156"/>
      <c r="AJW153" s="156"/>
      <c r="AJX153" s="156"/>
      <c r="AJY153" s="156"/>
      <c r="AJZ153" s="156"/>
      <c r="AKA153" s="156"/>
      <c r="AKB153" s="156"/>
      <c r="AKC153" s="156"/>
      <c r="AKD153" s="156"/>
      <c r="AKE153" s="156"/>
      <c r="AKF153" s="156"/>
      <c r="AKG153" s="156"/>
      <c r="AKH153" s="156"/>
      <c r="AKI153" s="156"/>
      <c r="AKJ153" s="156"/>
      <c r="AKK153" s="156"/>
      <c r="AKL153" s="156"/>
      <c r="AKM153" s="156"/>
      <c r="AKN153" s="156"/>
      <c r="AKO153" s="156"/>
      <c r="AKP153" s="156"/>
      <c r="AKQ153" s="156"/>
      <c r="AKR153" s="156"/>
      <c r="AKS153" s="156"/>
      <c r="AKT153" s="156"/>
      <c r="AKU153" s="156"/>
      <c r="AKV153" s="156"/>
      <c r="AKW153" s="156"/>
      <c r="AKX153" s="156"/>
      <c r="AKY153" s="156"/>
      <c r="AKZ153" s="156"/>
      <c r="ALA153" s="156"/>
      <c r="ALB153" s="156"/>
      <c r="ALC153" s="156"/>
      <c r="ALD153" s="156"/>
      <c r="ALE153" s="156"/>
      <c r="ALF153" s="156"/>
      <c r="ALG153" s="156"/>
      <c r="ALH153" s="156"/>
      <c r="ALI153" s="156"/>
      <c r="ALJ153" s="156"/>
      <c r="ALK153" s="156"/>
      <c r="ALL153" s="156"/>
      <c r="ALM153" s="156"/>
      <c r="ALN153" s="156"/>
      <c r="ALO153" s="156"/>
      <c r="ALP153" s="156"/>
      <c r="ALQ153" s="156"/>
      <c r="ALR153" s="156"/>
      <c r="ALS153" s="156"/>
      <c r="ALT153" s="156"/>
      <c r="ALU153" s="156"/>
      <c r="ALV153" s="156"/>
      <c r="ALW153" s="156"/>
      <c r="ALX153" s="156"/>
      <c r="ALY153" s="156"/>
      <c r="ALZ153" s="156"/>
      <c r="AMA153" s="156"/>
      <c r="AMB153" s="156"/>
      <c r="AMC153" s="156"/>
      <c r="AMD153" s="156"/>
      <c r="AME153" s="156"/>
      <c r="AMF153" s="156"/>
      <c r="AMG153" s="156"/>
      <c r="AMH153" s="156"/>
      <c r="AMI153" s="156"/>
    </row>
    <row r="154" spans="1:1023" s="158" customFormat="1">
      <c r="A154" s="160" t="s">
        <v>217</v>
      </c>
      <c r="B154" s="161" t="s">
        <v>218</v>
      </c>
      <c r="C154" s="161"/>
      <c r="D154" s="154"/>
      <c r="E154" s="154"/>
      <c r="F154" s="162"/>
      <c r="G154" s="162"/>
      <c r="H154" s="163"/>
      <c r="I154" s="163"/>
      <c r="J154" s="163"/>
      <c r="K154" s="163"/>
      <c r="L154" s="163"/>
      <c r="M154" s="163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  <c r="Z154" s="156"/>
      <c r="AA154" s="156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56"/>
      <c r="AL154" s="156"/>
      <c r="AM154" s="156"/>
      <c r="AN154" s="156"/>
      <c r="AO154" s="156"/>
      <c r="AP154" s="156"/>
      <c r="AQ154" s="156"/>
      <c r="AR154" s="156"/>
      <c r="AS154" s="156"/>
      <c r="AT154" s="156"/>
      <c r="AU154" s="156"/>
      <c r="AV154" s="156"/>
      <c r="AW154" s="156"/>
      <c r="AX154" s="156"/>
      <c r="AY154" s="156"/>
      <c r="AZ154" s="156"/>
      <c r="BA154" s="156"/>
      <c r="BB154" s="156"/>
      <c r="BC154" s="156"/>
      <c r="BD154" s="156"/>
      <c r="BE154" s="156"/>
      <c r="BF154" s="156"/>
      <c r="BG154" s="156"/>
      <c r="BH154" s="156"/>
      <c r="BI154" s="156"/>
      <c r="BJ154" s="156"/>
      <c r="BK154" s="156"/>
      <c r="BL154" s="156"/>
      <c r="BM154" s="156"/>
      <c r="BN154" s="156"/>
      <c r="BO154" s="156"/>
      <c r="BP154" s="156"/>
      <c r="BQ154" s="156"/>
      <c r="BR154" s="156"/>
      <c r="BS154" s="156"/>
      <c r="BT154" s="156"/>
      <c r="BU154" s="156"/>
      <c r="BV154" s="156"/>
      <c r="BW154" s="156"/>
      <c r="BX154" s="156"/>
      <c r="BY154" s="156"/>
      <c r="BZ154" s="156"/>
      <c r="CA154" s="156"/>
      <c r="CB154" s="156"/>
      <c r="CC154" s="156"/>
      <c r="CD154" s="156"/>
      <c r="CE154" s="156"/>
      <c r="CF154" s="156"/>
      <c r="CG154" s="156"/>
      <c r="CH154" s="156"/>
      <c r="CI154" s="156"/>
      <c r="CJ154" s="156"/>
      <c r="CK154" s="156"/>
      <c r="CL154" s="156"/>
      <c r="CM154" s="156"/>
      <c r="CN154" s="156"/>
      <c r="CO154" s="156"/>
      <c r="CP154" s="156"/>
      <c r="CQ154" s="156"/>
      <c r="CR154" s="156"/>
      <c r="CS154" s="156"/>
      <c r="CT154" s="156"/>
      <c r="CU154" s="156"/>
      <c r="CV154" s="156"/>
      <c r="CW154" s="156"/>
      <c r="CX154" s="156"/>
      <c r="CY154" s="156"/>
      <c r="CZ154" s="156"/>
      <c r="DA154" s="156"/>
      <c r="DB154" s="156"/>
      <c r="DC154" s="156"/>
      <c r="DD154" s="156"/>
      <c r="DE154" s="156"/>
      <c r="DF154" s="156"/>
      <c r="DG154" s="156"/>
      <c r="DH154" s="156"/>
      <c r="DI154" s="156"/>
      <c r="DJ154" s="156"/>
      <c r="DK154" s="156"/>
      <c r="DL154" s="156"/>
      <c r="DM154" s="156"/>
      <c r="DN154" s="156"/>
      <c r="DO154" s="156"/>
      <c r="DP154" s="156"/>
      <c r="DQ154" s="156"/>
      <c r="DR154" s="156"/>
      <c r="DS154" s="156"/>
      <c r="DT154" s="156"/>
      <c r="DU154" s="156"/>
      <c r="DV154" s="156"/>
      <c r="DW154" s="156"/>
      <c r="DX154" s="156"/>
      <c r="DY154" s="156"/>
      <c r="DZ154" s="156"/>
      <c r="EA154" s="156"/>
      <c r="EB154" s="156"/>
      <c r="EC154" s="156"/>
      <c r="ED154" s="156"/>
      <c r="EE154" s="156"/>
      <c r="EF154" s="156"/>
      <c r="EG154" s="156"/>
      <c r="EH154" s="156"/>
      <c r="EI154" s="156"/>
      <c r="EJ154" s="156"/>
      <c r="EK154" s="156"/>
      <c r="EL154" s="156"/>
      <c r="EM154" s="156"/>
      <c r="EN154" s="156"/>
      <c r="EO154" s="156"/>
      <c r="EP154" s="156"/>
      <c r="EQ154" s="156"/>
      <c r="ER154" s="156"/>
      <c r="ES154" s="156"/>
      <c r="ET154" s="156"/>
      <c r="EU154" s="156"/>
      <c r="EV154" s="156"/>
      <c r="EW154" s="156"/>
      <c r="EX154" s="156"/>
      <c r="EY154" s="156"/>
      <c r="EZ154" s="156"/>
      <c r="FA154" s="156"/>
      <c r="FB154" s="156"/>
      <c r="FC154" s="156"/>
      <c r="FD154" s="156"/>
      <c r="FE154" s="156"/>
      <c r="FF154" s="156"/>
      <c r="FG154" s="156"/>
      <c r="FH154" s="156"/>
      <c r="FI154" s="156"/>
      <c r="FJ154" s="156"/>
      <c r="FK154" s="156"/>
      <c r="FL154" s="156"/>
      <c r="FM154" s="156"/>
      <c r="FN154" s="156"/>
      <c r="FO154" s="156"/>
      <c r="FP154" s="156"/>
      <c r="FQ154" s="156"/>
      <c r="FR154" s="156"/>
      <c r="FS154" s="156"/>
      <c r="FT154" s="156"/>
      <c r="FU154" s="156"/>
      <c r="FV154" s="156"/>
      <c r="FW154" s="156"/>
      <c r="FX154" s="156"/>
      <c r="FY154" s="156"/>
      <c r="FZ154" s="156"/>
      <c r="GA154" s="156"/>
      <c r="GB154" s="156"/>
      <c r="GC154" s="156"/>
      <c r="GD154" s="156"/>
      <c r="GE154" s="156"/>
      <c r="GF154" s="156"/>
      <c r="GG154" s="156"/>
      <c r="GH154" s="156"/>
      <c r="GI154" s="156"/>
      <c r="GJ154" s="156"/>
      <c r="GK154" s="156"/>
      <c r="GL154" s="156"/>
      <c r="GM154" s="156"/>
      <c r="GN154" s="156"/>
      <c r="GO154" s="156"/>
      <c r="GP154" s="156"/>
      <c r="GQ154" s="156"/>
      <c r="GR154" s="156"/>
      <c r="GS154" s="156"/>
      <c r="GT154" s="156"/>
      <c r="GU154" s="156"/>
      <c r="GV154" s="156"/>
      <c r="GW154" s="156"/>
      <c r="GX154" s="156"/>
      <c r="GY154" s="156"/>
      <c r="GZ154" s="156"/>
      <c r="HA154" s="156"/>
      <c r="HB154" s="156"/>
      <c r="HC154" s="156"/>
      <c r="HD154" s="156"/>
      <c r="HE154" s="156"/>
      <c r="HF154" s="156"/>
      <c r="HG154" s="156"/>
      <c r="HH154" s="156"/>
      <c r="HI154" s="156"/>
      <c r="HJ154" s="156"/>
      <c r="HK154" s="156"/>
      <c r="HL154" s="156"/>
      <c r="HM154" s="156"/>
      <c r="HN154" s="156"/>
      <c r="HO154" s="156"/>
      <c r="HP154" s="156"/>
      <c r="HQ154" s="156"/>
      <c r="HR154" s="156"/>
      <c r="HS154" s="156"/>
      <c r="HT154" s="156"/>
      <c r="HU154" s="156"/>
      <c r="HV154" s="156"/>
      <c r="HW154" s="156"/>
      <c r="HX154" s="156"/>
      <c r="HY154" s="156"/>
      <c r="HZ154" s="156"/>
      <c r="IA154" s="156"/>
      <c r="IB154" s="156"/>
      <c r="IC154" s="156"/>
      <c r="ID154" s="156"/>
      <c r="IE154" s="156"/>
      <c r="IF154" s="156"/>
      <c r="IG154" s="156"/>
      <c r="IH154" s="156"/>
      <c r="II154" s="156"/>
      <c r="IJ154" s="156"/>
      <c r="IK154" s="156"/>
      <c r="IL154" s="156"/>
      <c r="IM154" s="156"/>
      <c r="IN154" s="156"/>
      <c r="IO154" s="156"/>
      <c r="IP154" s="156"/>
      <c r="IQ154" s="156"/>
      <c r="IR154" s="156"/>
      <c r="IS154" s="156"/>
      <c r="IT154" s="156"/>
      <c r="IU154" s="156"/>
      <c r="IV154" s="156"/>
      <c r="IW154" s="156"/>
      <c r="IX154" s="156"/>
      <c r="IY154" s="156"/>
      <c r="IZ154" s="156"/>
      <c r="JA154" s="156"/>
      <c r="JB154" s="156"/>
      <c r="JC154" s="156"/>
      <c r="JD154" s="156"/>
      <c r="JE154" s="156"/>
      <c r="JF154" s="156"/>
      <c r="JG154" s="156"/>
      <c r="JH154" s="156"/>
      <c r="JI154" s="156"/>
      <c r="JJ154" s="156"/>
      <c r="JK154" s="156"/>
      <c r="JL154" s="156"/>
      <c r="JM154" s="156"/>
      <c r="JN154" s="156"/>
      <c r="JO154" s="156"/>
      <c r="JP154" s="156"/>
      <c r="JQ154" s="156"/>
      <c r="JR154" s="156"/>
      <c r="JS154" s="156"/>
      <c r="JT154" s="156"/>
      <c r="JU154" s="156"/>
      <c r="JV154" s="156"/>
      <c r="JW154" s="156"/>
      <c r="JX154" s="156"/>
      <c r="JY154" s="156"/>
      <c r="JZ154" s="156"/>
      <c r="KA154" s="156"/>
      <c r="KB154" s="156"/>
      <c r="KC154" s="156"/>
      <c r="KD154" s="156"/>
      <c r="KE154" s="156"/>
      <c r="KF154" s="156"/>
      <c r="KG154" s="156"/>
      <c r="KH154" s="156"/>
      <c r="KI154" s="156"/>
      <c r="KJ154" s="156"/>
      <c r="KK154" s="156"/>
      <c r="KL154" s="156"/>
      <c r="KM154" s="156"/>
      <c r="KN154" s="156"/>
      <c r="KO154" s="156"/>
      <c r="KP154" s="156"/>
      <c r="KQ154" s="156"/>
      <c r="KR154" s="156"/>
      <c r="KS154" s="156"/>
      <c r="KT154" s="156"/>
      <c r="KU154" s="156"/>
      <c r="KV154" s="156"/>
      <c r="KW154" s="156"/>
      <c r="KX154" s="156"/>
      <c r="KY154" s="156"/>
      <c r="KZ154" s="156"/>
      <c r="LA154" s="156"/>
      <c r="LB154" s="156"/>
      <c r="LC154" s="156"/>
      <c r="LD154" s="156"/>
      <c r="LE154" s="156"/>
      <c r="LF154" s="156"/>
      <c r="LG154" s="156"/>
      <c r="LH154" s="156"/>
      <c r="LI154" s="156"/>
      <c r="LJ154" s="156"/>
      <c r="LK154" s="156"/>
      <c r="LL154" s="156"/>
      <c r="LM154" s="156"/>
      <c r="LN154" s="156"/>
      <c r="LO154" s="156"/>
      <c r="LP154" s="156"/>
      <c r="LQ154" s="156"/>
      <c r="LR154" s="156"/>
      <c r="LS154" s="156"/>
      <c r="LT154" s="156"/>
      <c r="LU154" s="156"/>
      <c r="LV154" s="156"/>
      <c r="LW154" s="156"/>
      <c r="LX154" s="156"/>
      <c r="LY154" s="156"/>
      <c r="LZ154" s="156"/>
      <c r="MA154" s="156"/>
      <c r="MB154" s="156"/>
      <c r="MC154" s="156"/>
      <c r="MD154" s="156"/>
      <c r="ME154" s="156"/>
      <c r="MF154" s="156"/>
      <c r="MG154" s="156"/>
      <c r="MH154" s="156"/>
      <c r="MI154" s="156"/>
      <c r="MJ154" s="156"/>
      <c r="MK154" s="156"/>
      <c r="ML154" s="156"/>
      <c r="MM154" s="156"/>
      <c r="MN154" s="156"/>
      <c r="MO154" s="156"/>
      <c r="MP154" s="156"/>
      <c r="MQ154" s="156"/>
      <c r="MR154" s="156"/>
      <c r="MS154" s="156"/>
      <c r="MT154" s="156"/>
      <c r="MU154" s="156"/>
      <c r="MV154" s="156"/>
      <c r="MW154" s="156"/>
      <c r="MX154" s="156"/>
      <c r="MY154" s="156"/>
      <c r="MZ154" s="156"/>
      <c r="NA154" s="156"/>
      <c r="NB154" s="156"/>
      <c r="NC154" s="156"/>
      <c r="ND154" s="156"/>
      <c r="NE154" s="156"/>
      <c r="NF154" s="156"/>
      <c r="NG154" s="156"/>
      <c r="NH154" s="156"/>
      <c r="NI154" s="156"/>
      <c r="NJ154" s="156"/>
      <c r="NK154" s="156"/>
      <c r="NL154" s="156"/>
      <c r="NM154" s="156"/>
      <c r="NN154" s="156"/>
      <c r="NO154" s="156"/>
      <c r="NP154" s="156"/>
      <c r="NQ154" s="156"/>
      <c r="NR154" s="156"/>
      <c r="NS154" s="156"/>
      <c r="NT154" s="156"/>
      <c r="NU154" s="156"/>
      <c r="NV154" s="156"/>
      <c r="NW154" s="156"/>
      <c r="NX154" s="156"/>
      <c r="NY154" s="156"/>
      <c r="NZ154" s="156"/>
      <c r="OA154" s="156"/>
      <c r="OB154" s="156"/>
      <c r="OC154" s="156"/>
      <c r="OD154" s="156"/>
      <c r="OE154" s="156"/>
      <c r="OF154" s="156"/>
      <c r="OG154" s="156"/>
      <c r="OH154" s="156"/>
      <c r="OI154" s="156"/>
      <c r="OJ154" s="156"/>
      <c r="OK154" s="156"/>
      <c r="OL154" s="156"/>
      <c r="OM154" s="156"/>
      <c r="ON154" s="156"/>
      <c r="OO154" s="156"/>
      <c r="OP154" s="156"/>
      <c r="OQ154" s="156"/>
      <c r="OR154" s="156"/>
      <c r="OS154" s="156"/>
      <c r="OT154" s="156"/>
      <c r="OU154" s="156"/>
      <c r="OV154" s="156"/>
      <c r="OW154" s="156"/>
      <c r="OX154" s="156"/>
      <c r="OY154" s="156"/>
      <c r="OZ154" s="156"/>
      <c r="PA154" s="156"/>
      <c r="PB154" s="156"/>
      <c r="PC154" s="156"/>
      <c r="PD154" s="156"/>
      <c r="PE154" s="156"/>
      <c r="PF154" s="156"/>
      <c r="PG154" s="156"/>
      <c r="PH154" s="156"/>
      <c r="PI154" s="156"/>
      <c r="PJ154" s="156"/>
      <c r="PK154" s="156"/>
      <c r="PL154" s="156"/>
      <c r="PM154" s="156"/>
      <c r="PN154" s="156"/>
      <c r="PO154" s="156"/>
      <c r="PP154" s="156"/>
      <c r="PQ154" s="156"/>
      <c r="PR154" s="156"/>
      <c r="PS154" s="156"/>
      <c r="PT154" s="156"/>
      <c r="PU154" s="156"/>
      <c r="PV154" s="156"/>
      <c r="PW154" s="156"/>
      <c r="PX154" s="156"/>
      <c r="PY154" s="156"/>
      <c r="PZ154" s="156"/>
      <c r="QA154" s="156"/>
      <c r="QB154" s="156"/>
      <c r="QC154" s="156"/>
      <c r="QD154" s="156"/>
      <c r="QE154" s="156"/>
      <c r="QF154" s="156"/>
      <c r="QG154" s="156"/>
      <c r="QH154" s="156"/>
      <c r="QI154" s="156"/>
      <c r="QJ154" s="156"/>
      <c r="QK154" s="156"/>
      <c r="QL154" s="156"/>
      <c r="QM154" s="156"/>
      <c r="QN154" s="156"/>
      <c r="QO154" s="156"/>
      <c r="QP154" s="156"/>
      <c r="QQ154" s="156"/>
      <c r="QR154" s="156"/>
      <c r="QS154" s="156"/>
      <c r="QT154" s="156"/>
      <c r="QU154" s="156"/>
      <c r="QV154" s="156"/>
      <c r="QW154" s="156"/>
      <c r="QX154" s="156"/>
      <c r="QY154" s="156"/>
      <c r="QZ154" s="156"/>
      <c r="RA154" s="156"/>
      <c r="RB154" s="156"/>
      <c r="RC154" s="156"/>
      <c r="RD154" s="156"/>
      <c r="RE154" s="156"/>
      <c r="RF154" s="156"/>
      <c r="RG154" s="156"/>
      <c r="RH154" s="156"/>
      <c r="RI154" s="156"/>
      <c r="RJ154" s="156"/>
      <c r="RK154" s="156"/>
      <c r="RL154" s="156"/>
      <c r="RM154" s="156"/>
      <c r="RN154" s="156"/>
      <c r="RO154" s="156"/>
      <c r="RP154" s="156"/>
      <c r="RQ154" s="156"/>
      <c r="RR154" s="156"/>
      <c r="RS154" s="156"/>
      <c r="RT154" s="156"/>
      <c r="RU154" s="156"/>
      <c r="RV154" s="156"/>
      <c r="RW154" s="156"/>
      <c r="RX154" s="156"/>
      <c r="RY154" s="156"/>
      <c r="RZ154" s="156"/>
      <c r="SA154" s="156"/>
      <c r="SB154" s="156"/>
      <c r="SC154" s="156"/>
      <c r="SD154" s="156"/>
      <c r="SE154" s="156"/>
      <c r="SF154" s="156"/>
      <c r="SG154" s="156"/>
      <c r="SH154" s="156"/>
      <c r="SI154" s="156"/>
      <c r="SJ154" s="156"/>
      <c r="SK154" s="156"/>
      <c r="SL154" s="156"/>
      <c r="SM154" s="156"/>
      <c r="SN154" s="156"/>
      <c r="SO154" s="156"/>
      <c r="SP154" s="156"/>
      <c r="SQ154" s="156"/>
      <c r="SR154" s="156"/>
      <c r="SS154" s="156"/>
      <c r="ST154" s="156"/>
      <c r="SU154" s="156"/>
      <c r="SV154" s="156"/>
      <c r="SW154" s="156"/>
      <c r="SX154" s="156"/>
      <c r="SY154" s="156"/>
      <c r="SZ154" s="156"/>
      <c r="TA154" s="156"/>
      <c r="TB154" s="156"/>
      <c r="TC154" s="156"/>
      <c r="TD154" s="156"/>
      <c r="TE154" s="156"/>
      <c r="TF154" s="156"/>
      <c r="TG154" s="156"/>
      <c r="TH154" s="156"/>
      <c r="TI154" s="156"/>
      <c r="TJ154" s="156"/>
      <c r="TK154" s="156"/>
      <c r="TL154" s="156"/>
      <c r="TM154" s="156"/>
      <c r="TN154" s="156"/>
      <c r="TO154" s="156"/>
      <c r="TP154" s="156"/>
      <c r="TQ154" s="156"/>
      <c r="TR154" s="156"/>
      <c r="TS154" s="156"/>
      <c r="TT154" s="156"/>
      <c r="TU154" s="156"/>
      <c r="TV154" s="156"/>
      <c r="TW154" s="156"/>
      <c r="TX154" s="156"/>
      <c r="TY154" s="156"/>
      <c r="TZ154" s="156"/>
      <c r="UA154" s="156"/>
      <c r="UB154" s="156"/>
      <c r="UC154" s="156"/>
      <c r="UD154" s="156"/>
      <c r="UE154" s="156"/>
      <c r="UF154" s="156"/>
      <c r="UG154" s="156"/>
      <c r="UH154" s="156"/>
      <c r="UI154" s="156"/>
      <c r="UJ154" s="156"/>
      <c r="UK154" s="156"/>
      <c r="UL154" s="156"/>
      <c r="UM154" s="156"/>
      <c r="UN154" s="156"/>
      <c r="UO154" s="156"/>
      <c r="UP154" s="156"/>
      <c r="UQ154" s="156"/>
      <c r="UR154" s="156"/>
      <c r="US154" s="156"/>
      <c r="UT154" s="156"/>
      <c r="UU154" s="156"/>
      <c r="UV154" s="156"/>
      <c r="UW154" s="156"/>
      <c r="UX154" s="156"/>
      <c r="UY154" s="156"/>
      <c r="UZ154" s="156"/>
      <c r="VA154" s="156"/>
      <c r="VB154" s="156"/>
      <c r="VC154" s="156"/>
      <c r="VD154" s="156"/>
      <c r="VE154" s="156"/>
      <c r="VF154" s="156"/>
      <c r="VG154" s="156"/>
      <c r="VH154" s="156"/>
      <c r="VI154" s="156"/>
      <c r="VJ154" s="156"/>
      <c r="VK154" s="156"/>
      <c r="VL154" s="156"/>
      <c r="VM154" s="156"/>
      <c r="VN154" s="156"/>
      <c r="VO154" s="156"/>
      <c r="VP154" s="156"/>
      <c r="VQ154" s="156"/>
      <c r="VR154" s="156"/>
      <c r="VS154" s="156"/>
      <c r="VT154" s="156"/>
      <c r="VU154" s="156"/>
      <c r="VV154" s="156"/>
      <c r="VW154" s="156"/>
      <c r="VX154" s="156"/>
      <c r="VY154" s="156"/>
      <c r="VZ154" s="156"/>
      <c r="WA154" s="156"/>
      <c r="WB154" s="156"/>
      <c r="WC154" s="156"/>
      <c r="WD154" s="156"/>
      <c r="WE154" s="156"/>
      <c r="WF154" s="156"/>
      <c r="WG154" s="156"/>
      <c r="WH154" s="156"/>
      <c r="WI154" s="156"/>
      <c r="WJ154" s="156"/>
      <c r="WK154" s="156"/>
      <c r="WL154" s="156"/>
      <c r="WM154" s="156"/>
      <c r="WN154" s="156"/>
      <c r="WO154" s="156"/>
      <c r="WP154" s="156"/>
      <c r="WQ154" s="156"/>
      <c r="WR154" s="156"/>
      <c r="WS154" s="156"/>
      <c r="WT154" s="156"/>
      <c r="WU154" s="156"/>
      <c r="WV154" s="156"/>
      <c r="WW154" s="156"/>
      <c r="WX154" s="156"/>
      <c r="WY154" s="156"/>
      <c r="WZ154" s="156"/>
      <c r="XA154" s="156"/>
      <c r="XB154" s="156"/>
      <c r="XC154" s="156"/>
      <c r="XD154" s="156"/>
      <c r="XE154" s="156"/>
      <c r="XF154" s="156"/>
      <c r="XG154" s="156"/>
      <c r="XH154" s="156"/>
      <c r="XI154" s="156"/>
      <c r="XJ154" s="156"/>
      <c r="XK154" s="156"/>
      <c r="XL154" s="156"/>
      <c r="XM154" s="156"/>
      <c r="XN154" s="156"/>
      <c r="XO154" s="156"/>
      <c r="XP154" s="156"/>
      <c r="XQ154" s="156"/>
      <c r="XR154" s="156"/>
      <c r="XS154" s="156"/>
      <c r="XT154" s="156"/>
      <c r="XU154" s="156"/>
      <c r="XV154" s="156"/>
      <c r="XW154" s="156"/>
      <c r="XX154" s="156"/>
      <c r="XY154" s="156"/>
      <c r="XZ154" s="156"/>
      <c r="YA154" s="156"/>
      <c r="YB154" s="156"/>
      <c r="YC154" s="156"/>
      <c r="YD154" s="156"/>
      <c r="YE154" s="156"/>
      <c r="YF154" s="156"/>
      <c r="YG154" s="156"/>
      <c r="YH154" s="156"/>
      <c r="YI154" s="156"/>
      <c r="YJ154" s="156"/>
      <c r="YK154" s="156"/>
      <c r="YL154" s="156"/>
      <c r="YM154" s="156"/>
      <c r="YN154" s="156"/>
      <c r="YO154" s="156"/>
      <c r="YP154" s="156"/>
      <c r="YQ154" s="156"/>
      <c r="YR154" s="156"/>
      <c r="YS154" s="156"/>
      <c r="YT154" s="156"/>
      <c r="YU154" s="156"/>
      <c r="YV154" s="156"/>
      <c r="YW154" s="156"/>
      <c r="YX154" s="156"/>
      <c r="YY154" s="156"/>
      <c r="YZ154" s="156"/>
      <c r="ZA154" s="156"/>
      <c r="ZB154" s="156"/>
      <c r="ZC154" s="156"/>
      <c r="ZD154" s="156"/>
      <c r="ZE154" s="156"/>
      <c r="ZF154" s="156"/>
      <c r="ZG154" s="156"/>
      <c r="ZH154" s="156"/>
      <c r="ZI154" s="156"/>
      <c r="ZJ154" s="156"/>
      <c r="ZK154" s="156"/>
      <c r="ZL154" s="156"/>
      <c r="ZM154" s="156"/>
      <c r="ZN154" s="156"/>
      <c r="ZO154" s="156"/>
      <c r="ZP154" s="156"/>
      <c r="ZQ154" s="156"/>
      <c r="ZR154" s="156"/>
      <c r="ZS154" s="156"/>
      <c r="ZT154" s="156"/>
      <c r="ZU154" s="156"/>
      <c r="ZV154" s="156"/>
      <c r="ZW154" s="156"/>
      <c r="ZX154" s="156"/>
      <c r="ZY154" s="156"/>
      <c r="ZZ154" s="156"/>
      <c r="AAA154" s="156"/>
      <c r="AAB154" s="156"/>
      <c r="AAC154" s="156"/>
      <c r="AAD154" s="156"/>
      <c r="AAE154" s="156"/>
      <c r="AAF154" s="156"/>
      <c r="AAG154" s="156"/>
      <c r="AAH154" s="156"/>
      <c r="AAI154" s="156"/>
      <c r="AAJ154" s="156"/>
      <c r="AAK154" s="156"/>
      <c r="AAL154" s="156"/>
      <c r="AAM154" s="156"/>
      <c r="AAN154" s="156"/>
      <c r="AAO154" s="156"/>
      <c r="AAP154" s="156"/>
      <c r="AAQ154" s="156"/>
      <c r="AAR154" s="156"/>
      <c r="AAS154" s="156"/>
      <c r="AAT154" s="156"/>
      <c r="AAU154" s="156"/>
      <c r="AAV154" s="156"/>
      <c r="AAW154" s="156"/>
      <c r="AAX154" s="156"/>
      <c r="AAY154" s="156"/>
      <c r="AAZ154" s="156"/>
      <c r="ABA154" s="156"/>
      <c r="ABB154" s="156"/>
      <c r="ABC154" s="156"/>
      <c r="ABD154" s="156"/>
      <c r="ABE154" s="156"/>
      <c r="ABF154" s="156"/>
      <c r="ABG154" s="156"/>
      <c r="ABH154" s="156"/>
      <c r="ABI154" s="156"/>
      <c r="ABJ154" s="156"/>
      <c r="ABK154" s="156"/>
      <c r="ABL154" s="156"/>
      <c r="ABM154" s="156"/>
      <c r="ABN154" s="156"/>
      <c r="ABO154" s="156"/>
      <c r="ABP154" s="156"/>
      <c r="ABQ154" s="156"/>
      <c r="ABR154" s="156"/>
      <c r="ABS154" s="156"/>
      <c r="ABT154" s="156"/>
      <c r="ABU154" s="156"/>
      <c r="ABV154" s="156"/>
      <c r="ABW154" s="156"/>
      <c r="ABX154" s="156"/>
      <c r="ABY154" s="156"/>
      <c r="ABZ154" s="156"/>
      <c r="ACA154" s="156"/>
      <c r="ACB154" s="156"/>
      <c r="ACC154" s="156"/>
      <c r="ACD154" s="156"/>
      <c r="ACE154" s="156"/>
      <c r="ACF154" s="156"/>
      <c r="ACG154" s="156"/>
      <c r="ACH154" s="156"/>
      <c r="ACI154" s="156"/>
      <c r="ACJ154" s="156"/>
      <c r="ACK154" s="156"/>
      <c r="ACL154" s="156"/>
      <c r="ACM154" s="156"/>
      <c r="ACN154" s="156"/>
      <c r="ACO154" s="156"/>
      <c r="ACP154" s="156"/>
      <c r="ACQ154" s="156"/>
      <c r="ACR154" s="156"/>
      <c r="ACS154" s="156"/>
      <c r="ACT154" s="156"/>
      <c r="ACU154" s="156"/>
      <c r="ACV154" s="156"/>
      <c r="ACW154" s="156"/>
      <c r="ACX154" s="156"/>
      <c r="ACY154" s="156"/>
      <c r="ACZ154" s="156"/>
      <c r="ADA154" s="156"/>
      <c r="ADB154" s="156"/>
      <c r="ADC154" s="156"/>
      <c r="ADD154" s="156"/>
      <c r="ADE154" s="156"/>
      <c r="ADF154" s="156"/>
      <c r="ADG154" s="156"/>
      <c r="ADH154" s="156"/>
      <c r="ADI154" s="156"/>
      <c r="ADJ154" s="156"/>
      <c r="ADK154" s="156"/>
      <c r="ADL154" s="156"/>
      <c r="ADM154" s="156"/>
      <c r="ADN154" s="156"/>
      <c r="ADO154" s="156"/>
      <c r="ADP154" s="156"/>
      <c r="ADQ154" s="156"/>
      <c r="ADR154" s="156"/>
      <c r="ADS154" s="156"/>
      <c r="ADT154" s="156"/>
      <c r="ADU154" s="156"/>
      <c r="ADV154" s="156"/>
      <c r="ADW154" s="156"/>
      <c r="ADX154" s="156"/>
      <c r="ADY154" s="156"/>
      <c r="ADZ154" s="156"/>
      <c r="AEA154" s="156"/>
      <c r="AEB154" s="156"/>
      <c r="AEC154" s="156"/>
      <c r="AED154" s="156"/>
      <c r="AEE154" s="156"/>
      <c r="AEF154" s="156"/>
      <c r="AEG154" s="156"/>
      <c r="AEH154" s="156"/>
      <c r="AEI154" s="156"/>
      <c r="AEJ154" s="156"/>
      <c r="AEK154" s="156"/>
      <c r="AEL154" s="156"/>
      <c r="AEM154" s="156"/>
      <c r="AEN154" s="156"/>
      <c r="AEO154" s="156"/>
      <c r="AEP154" s="156"/>
      <c r="AEQ154" s="156"/>
      <c r="AER154" s="156"/>
      <c r="AES154" s="156"/>
      <c r="AET154" s="156"/>
      <c r="AEU154" s="156"/>
      <c r="AEV154" s="156"/>
      <c r="AEW154" s="156"/>
      <c r="AEX154" s="156"/>
      <c r="AEY154" s="156"/>
      <c r="AEZ154" s="156"/>
      <c r="AFA154" s="156"/>
      <c r="AFB154" s="156"/>
      <c r="AFC154" s="156"/>
      <c r="AFD154" s="156"/>
      <c r="AFE154" s="156"/>
      <c r="AFF154" s="156"/>
      <c r="AFG154" s="156"/>
      <c r="AFH154" s="156"/>
      <c r="AFI154" s="156"/>
      <c r="AFJ154" s="156"/>
      <c r="AFK154" s="156"/>
      <c r="AFL154" s="156"/>
      <c r="AFM154" s="156"/>
      <c r="AFN154" s="156"/>
      <c r="AFO154" s="156"/>
      <c r="AFP154" s="156"/>
      <c r="AFQ154" s="156"/>
      <c r="AFR154" s="156"/>
      <c r="AFS154" s="156"/>
      <c r="AFT154" s="156"/>
      <c r="AFU154" s="156"/>
      <c r="AFV154" s="156"/>
      <c r="AFW154" s="156"/>
      <c r="AFX154" s="156"/>
      <c r="AFY154" s="156"/>
      <c r="AFZ154" s="156"/>
      <c r="AGA154" s="156"/>
      <c r="AGB154" s="156"/>
      <c r="AGC154" s="156"/>
      <c r="AGD154" s="156"/>
      <c r="AGE154" s="156"/>
      <c r="AGF154" s="156"/>
      <c r="AGG154" s="156"/>
      <c r="AGH154" s="156"/>
      <c r="AGI154" s="156"/>
      <c r="AGJ154" s="156"/>
      <c r="AGK154" s="156"/>
      <c r="AGL154" s="156"/>
      <c r="AGM154" s="156"/>
      <c r="AGN154" s="156"/>
      <c r="AGO154" s="156"/>
      <c r="AGP154" s="156"/>
      <c r="AGQ154" s="156"/>
      <c r="AGR154" s="156"/>
      <c r="AGS154" s="156"/>
      <c r="AGT154" s="156"/>
      <c r="AGU154" s="156"/>
      <c r="AGV154" s="156"/>
      <c r="AGW154" s="156"/>
      <c r="AGX154" s="156"/>
      <c r="AGY154" s="156"/>
      <c r="AGZ154" s="156"/>
      <c r="AHA154" s="156"/>
      <c r="AHB154" s="156"/>
      <c r="AHC154" s="156"/>
      <c r="AHD154" s="156"/>
      <c r="AHE154" s="156"/>
      <c r="AHF154" s="156"/>
      <c r="AHG154" s="156"/>
      <c r="AHH154" s="156"/>
      <c r="AHI154" s="156"/>
      <c r="AHJ154" s="156"/>
      <c r="AHK154" s="156"/>
      <c r="AHL154" s="156"/>
      <c r="AHM154" s="156"/>
      <c r="AHN154" s="156"/>
      <c r="AHO154" s="156"/>
      <c r="AHP154" s="156"/>
      <c r="AHQ154" s="156"/>
      <c r="AHR154" s="156"/>
      <c r="AHS154" s="156"/>
      <c r="AHT154" s="156"/>
      <c r="AHU154" s="156"/>
      <c r="AHV154" s="156"/>
      <c r="AHW154" s="156"/>
      <c r="AHX154" s="156"/>
      <c r="AHY154" s="156"/>
      <c r="AHZ154" s="156"/>
      <c r="AIA154" s="156"/>
      <c r="AIB154" s="156"/>
      <c r="AIC154" s="156"/>
      <c r="AID154" s="156"/>
      <c r="AIE154" s="156"/>
      <c r="AIF154" s="156"/>
      <c r="AIG154" s="156"/>
      <c r="AIH154" s="156"/>
      <c r="AII154" s="156"/>
      <c r="AIJ154" s="156"/>
      <c r="AIK154" s="156"/>
      <c r="AIL154" s="156"/>
      <c r="AIM154" s="156"/>
      <c r="AIN154" s="156"/>
      <c r="AIO154" s="156"/>
      <c r="AIP154" s="156"/>
      <c r="AIQ154" s="156"/>
      <c r="AIR154" s="156"/>
      <c r="AIS154" s="156"/>
      <c r="AIT154" s="156"/>
      <c r="AIU154" s="156"/>
      <c r="AIV154" s="156"/>
      <c r="AIW154" s="156"/>
      <c r="AIX154" s="156"/>
      <c r="AIY154" s="156"/>
      <c r="AIZ154" s="156"/>
      <c r="AJA154" s="156"/>
      <c r="AJB154" s="156"/>
      <c r="AJC154" s="156"/>
      <c r="AJD154" s="156"/>
      <c r="AJE154" s="156"/>
      <c r="AJF154" s="156"/>
      <c r="AJG154" s="156"/>
      <c r="AJH154" s="156"/>
      <c r="AJI154" s="156"/>
      <c r="AJJ154" s="156"/>
      <c r="AJK154" s="156"/>
      <c r="AJL154" s="156"/>
      <c r="AJM154" s="156"/>
      <c r="AJN154" s="156"/>
      <c r="AJO154" s="156"/>
      <c r="AJP154" s="156"/>
      <c r="AJQ154" s="156"/>
      <c r="AJR154" s="156"/>
      <c r="AJS154" s="156"/>
      <c r="AJT154" s="156"/>
      <c r="AJU154" s="156"/>
      <c r="AJV154" s="156"/>
      <c r="AJW154" s="156"/>
      <c r="AJX154" s="156"/>
      <c r="AJY154" s="156"/>
      <c r="AJZ154" s="156"/>
      <c r="AKA154" s="156"/>
      <c r="AKB154" s="156"/>
      <c r="AKC154" s="156"/>
      <c r="AKD154" s="156"/>
      <c r="AKE154" s="156"/>
      <c r="AKF154" s="156"/>
      <c r="AKG154" s="156"/>
      <c r="AKH154" s="156"/>
      <c r="AKI154" s="156"/>
      <c r="AKJ154" s="156"/>
      <c r="AKK154" s="156"/>
      <c r="AKL154" s="156"/>
      <c r="AKM154" s="156"/>
      <c r="AKN154" s="156"/>
      <c r="AKO154" s="156"/>
      <c r="AKP154" s="156"/>
      <c r="AKQ154" s="156"/>
      <c r="AKR154" s="156"/>
      <c r="AKS154" s="156"/>
      <c r="AKT154" s="156"/>
      <c r="AKU154" s="156"/>
      <c r="AKV154" s="156"/>
      <c r="AKW154" s="156"/>
      <c r="AKX154" s="156"/>
      <c r="AKY154" s="156"/>
      <c r="AKZ154" s="156"/>
      <c r="ALA154" s="156"/>
      <c r="ALB154" s="156"/>
      <c r="ALC154" s="156"/>
      <c r="ALD154" s="156"/>
      <c r="ALE154" s="156"/>
      <c r="ALF154" s="156"/>
      <c r="ALG154" s="156"/>
      <c r="ALH154" s="156"/>
      <c r="ALI154" s="156"/>
      <c r="ALJ154" s="156"/>
      <c r="ALK154" s="156"/>
      <c r="ALL154" s="156"/>
      <c r="ALM154" s="156"/>
      <c r="ALN154" s="156"/>
      <c r="ALO154" s="156"/>
      <c r="ALP154" s="156"/>
      <c r="ALQ154" s="156"/>
      <c r="ALR154" s="156"/>
      <c r="ALS154" s="156"/>
      <c r="ALT154" s="156"/>
      <c r="ALU154" s="156"/>
      <c r="ALV154" s="156"/>
      <c r="ALW154" s="156"/>
      <c r="ALX154" s="156"/>
      <c r="ALY154" s="156"/>
      <c r="ALZ154" s="156"/>
      <c r="AMA154" s="156"/>
      <c r="AMB154" s="156"/>
      <c r="AMC154" s="156"/>
      <c r="AMD154" s="156"/>
      <c r="AME154" s="156"/>
      <c r="AMF154" s="156"/>
      <c r="AMG154" s="156"/>
      <c r="AMH154" s="156"/>
      <c r="AMI154" s="156"/>
    </row>
    <row r="155" spans="1:1023" s="158" customFormat="1">
      <c r="A155" s="164" t="s">
        <v>219</v>
      </c>
      <c r="B155" s="165">
        <v>2</v>
      </c>
      <c r="C155" s="154"/>
      <c r="D155" s="154"/>
      <c r="E155" s="154"/>
      <c r="F155" s="162"/>
      <c r="G155" s="162"/>
      <c r="H155" s="163"/>
      <c r="I155" s="163"/>
      <c r="J155" s="163"/>
      <c r="K155" s="163"/>
      <c r="L155" s="163"/>
      <c r="M155" s="163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  <c r="AA155" s="156"/>
      <c r="AB155" s="156"/>
      <c r="AC155" s="156"/>
      <c r="AD155" s="156"/>
      <c r="AE155" s="156"/>
      <c r="AF155" s="156"/>
      <c r="AG155" s="156"/>
      <c r="AH155" s="156"/>
      <c r="AI155" s="156"/>
      <c r="AJ155" s="156"/>
      <c r="AK155" s="156"/>
      <c r="AL155" s="156"/>
      <c r="AM155" s="156"/>
      <c r="AN155" s="156"/>
      <c r="AO155" s="156"/>
      <c r="AP155" s="156"/>
      <c r="AQ155" s="156"/>
      <c r="AR155" s="156"/>
      <c r="AS155" s="156"/>
      <c r="AT155" s="156"/>
      <c r="AU155" s="156"/>
      <c r="AV155" s="156"/>
      <c r="AW155" s="156"/>
      <c r="AX155" s="156"/>
      <c r="AY155" s="156"/>
      <c r="AZ155" s="156"/>
      <c r="BA155" s="156"/>
      <c r="BB155" s="156"/>
      <c r="BC155" s="156"/>
      <c r="BD155" s="156"/>
      <c r="BE155" s="156"/>
      <c r="BF155" s="156"/>
      <c r="BG155" s="156"/>
      <c r="BH155" s="156"/>
      <c r="BI155" s="156"/>
      <c r="BJ155" s="156"/>
      <c r="BK155" s="156"/>
      <c r="BL155" s="156"/>
      <c r="BM155" s="156"/>
      <c r="BN155" s="156"/>
      <c r="BO155" s="156"/>
      <c r="BP155" s="156"/>
      <c r="BQ155" s="156"/>
      <c r="BR155" s="156"/>
      <c r="BS155" s="156"/>
      <c r="BT155" s="156"/>
      <c r="BU155" s="156"/>
      <c r="BV155" s="156"/>
      <c r="BW155" s="156"/>
      <c r="BX155" s="156"/>
      <c r="BY155" s="156"/>
      <c r="BZ155" s="156"/>
      <c r="CA155" s="156"/>
      <c r="CB155" s="156"/>
      <c r="CC155" s="156"/>
      <c r="CD155" s="156"/>
      <c r="CE155" s="156"/>
      <c r="CF155" s="156"/>
      <c r="CG155" s="156"/>
      <c r="CH155" s="156"/>
      <c r="CI155" s="156"/>
      <c r="CJ155" s="156"/>
      <c r="CK155" s="156"/>
      <c r="CL155" s="156"/>
      <c r="CM155" s="156"/>
      <c r="CN155" s="156"/>
      <c r="CO155" s="156"/>
      <c r="CP155" s="156"/>
      <c r="CQ155" s="156"/>
      <c r="CR155" s="156"/>
      <c r="CS155" s="156"/>
      <c r="CT155" s="156"/>
      <c r="CU155" s="156"/>
      <c r="CV155" s="156"/>
      <c r="CW155" s="156"/>
      <c r="CX155" s="156"/>
      <c r="CY155" s="156"/>
      <c r="CZ155" s="156"/>
      <c r="DA155" s="156"/>
      <c r="DB155" s="156"/>
      <c r="DC155" s="156"/>
      <c r="DD155" s="156"/>
      <c r="DE155" s="156"/>
      <c r="DF155" s="156"/>
      <c r="DG155" s="156"/>
      <c r="DH155" s="156"/>
      <c r="DI155" s="156"/>
      <c r="DJ155" s="156"/>
      <c r="DK155" s="156"/>
      <c r="DL155" s="156"/>
      <c r="DM155" s="156"/>
      <c r="DN155" s="156"/>
      <c r="DO155" s="156"/>
      <c r="DP155" s="156"/>
      <c r="DQ155" s="156"/>
      <c r="DR155" s="156"/>
      <c r="DS155" s="156"/>
      <c r="DT155" s="156"/>
      <c r="DU155" s="156"/>
      <c r="DV155" s="156"/>
      <c r="DW155" s="156"/>
      <c r="DX155" s="156"/>
      <c r="DY155" s="156"/>
      <c r="DZ155" s="156"/>
      <c r="EA155" s="156"/>
      <c r="EB155" s="156"/>
      <c r="EC155" s="156"/>
      <c r="ED155" s="156"/>
      <c r="EE155" s="156"/>
      <c r="EF155" s="156"/>
      <c r="EG155" s="156"/>
      <c r="EH155" s="156"/>
      <c r="EI155" s="156"/>
      <c r="EJ155" s="156"/>
      <c r="EK155" s="156"/>
      <c r="EL155" s="156"/>
      <c r="EM155" s="156"/>
      <c r="EN155" s="156"/>
      <c r="EO155" s="156"/>
      <c r="EP155" s="156"/>
      <c r="EQ155" s="156"/>
      <c r="ER155" s="156"/>
      <c r="ES155" s="156"/>
      <c r="ET155" s="156"/>
      <c r="EU155" s="156"/>
      <c r="EV155" s="156"/>
      <c r="EW155" s="156"/>
      <c r="EX155" s="156"/>
      <c r="EY155" s="156"/>
      <c r="EZ155" s="156"/>
      <c r="FA155" s="156"/>
      <c r="FB155" s="156"/>
      <c r="FC155" s="156"/>
      <c r="FD155" s="156"/>
      <c r="FE155" s="156"/>
      <c r="FF155" s="156"/>
      <c r="FG155" s="156"/>
      <c r="FH155" s="156"/>
      <c r="FI155" s="156"/>
      <c r="FJ155" s="156"/>
      <c r="FK155" s="156"/>
      <c r="FL155" s="156"/>
      <c r="FM155" s="156"/>
      <c r="FN155" s="156"/>
      <c r="FO155" s="156"/>
      <c r="FP155" s="156"/>
      <c r="FQ155" s="156"/>
      <c r="FR155" s="156"/>
      <c r="FS155" s="156"/>
      <c r="FT155" s="156"/>
      <c r="FU155" s="156"/>
      <c r="FV155" s="156"/>
      <c r="FW155" s="156"/>
      <c r="FX155" s="156"/>
      <c r="FY155" s="156"/>
      <c r="FZ155" s="156"/>
      <c r="GA155" s="156"/>
      <c r="GB155" s="156"/>
      <c r="GC155" s="156"/>
      <c r="GD155" s="156"/>
      <c r="GE155" s="156"/>
      <c r="GF155" s="156"/>
      <c r="GG155" s="156"/>
      <c r="GH155" s="156"/>
      <c r="GI155" s="156"/>
      <c r="GJ155" s="156"/>
      <c r="GK155" s="156"/>
      <c r="GL155" s="156"/>
      <c r="GM155" s="156"/>
      <c r="GN155" s="156"/>
      <c r="GO155" s="156"/>
      <c r="GP155" s="156"/>
      <c r="GQ155" s="156"/>
      <c r="GR155" s="156"/>
      <c r="GS155" s="156"/>
      <c r="GT155" s="156"/>
      <c r="GU155" s="156"/>
      <c r="GV155" s="156"/>
      <c r="GW155" s="156"/>
      <c r="GX155" s="156"/>
      <c r="GY155" s="156"/>
      <c r="GZ155" s="156"/>
      <c r="HA155" s="156"/>
      <c r="HB155" s="156"/>
      <c r="HC155" s="156"/>
      <c r="HD155" s="156"/>
      <c r="HE155" s="156"/>
      <c r="HF155" s="156"/>
      <c r="HG155" s="156"/>
      <c r="HH155" s="156"/>
      <c r="HI155" s="156"/>
      <c r="HJ155" s="156"/>
      <c r="HK155" s="156"/>
      <c r="HL155" s="156"/>
      <c r="HM155" s="156"/>
      <c r="HN155" s="156"/>
      <c r="HO155" s="156"/>
      <c r="HP155" s="156"/>
      <c r="HQ155" s="156"/>
      <c r="HR155" s="156"/>
      <c r="HS155" s="156"/>
      <c r="HT155" s="156"/>
      <c r="HU155" s="156"/>
      <c r="HV155" s="156"/>
      <c r="HW155" s="156"/>
      <c r="HX155" s="156"/>
      <c r="HY155" s="156"/>
      <c r="HZ155" s="156"/>
      <c r="IA155" s="156"/>
      <c r="IB155" s="156"/>
      <c r="IC155" s="156"/>
      <c r="ID155" s="156"/>
      <c r="IE155" s="156"/>
      <c r="IF155" s="156"/>
      <c r="IG155" s="156"/>
      <c r="IH155" s="156"/>
      <c r="II155" s="156"/>
      <c r="IJ155" s="156"/>
      <c r="IK155" s="156"/>
      <c r="IL155" s="156"/>
      <c r="IM155" s="156"/>
      <c r="IN155" s="156"/>
      <c r="IO155" s="156"/>
      <c r="IP155" s="156"/>
      <c r="IQ155" s="156"/>
      <c r="IR155" s="156"/>
      <c r="IS155" s="156"/>
      <c r="IT155" s="156"/>
      <c r="IU155" s="156"/>
      <c r="IV155" s="156"/>
      <c r="IW155" s="156"/>
      <c r="IX155" s="156"/>
      <c r="IY155" s="156"/>
      <c r="IZ155" s="156"/>
      <c r="JA155" s="156"/>
      <c r="JB155" s="156"/>
      <c r="JC155" s="156"/>
      <c r="JD155" s="156"/>
      <c r="JE155" s="156"/>
      <c r="JF155" s="156"/>
      <c r="JG155" s="156"/>
      <c r="JH155" s="156"/>
      <c r="JI155" s="156"/>
      <c r="JJ155" s="156"/>
      <c r="JK155" s="156"/>
      <c r="JL155" s="156"/>
      <c r="JM155" s="156"/>
      <c r="JN155" s="156"/>
      <c r="JO155" s="156"/>
      <c r="JP155" s="156"/>
      <c r="JQ155" s="156"/>
      <c r="JR155" s="156"/>
      <c r="JS155" s="156"/>
      <c r="JT155" s="156"/>
      <c r="JU155" s="156"/>
      <c r="JV155" s="156"/>
      <c r="JW155" s="156"/>
      <c r="JX155" s="156"/>
      <c r="JY155" s="156"/>
      <c r="JZ155" s="156"/>
      <c r="KA155" s="156"/>
      <c r="KB155" s="156"/>
      <c r="KC155" s="156"/>
      <c r="KD155" s="156"/>
      <c r="KE155" s="156"/>
      <c r="KF155" s="156"/>
      <c r="KG155" s="156"/>
      <c r="KH155" s="156"/>
      <c r="KI155" s="156"/>
      <c r="KJ155" s="156"/>
      <c r="KK155" s="156"/>
      <c r="KL155" s="156"/>
      <c r="KM155" s="156"/>
      <c r="KN155" s="156"/>
      <c r="KO155" s="156"/>
      <c r="KP155" s="156"/>
      <c r="KQ155" s="156"/>
      <c r="KR155" s="156"/>
      <c r="KS155" s="156"/>
      <c r="KT155" s="156"/>
      <c r="KU155" s="156"/>
      <c r="KV155" s="156"/>
      <c r="KW155" s="156"/>
      <c r="KX155" s="156"/>
      <c r="KY155" s="156"/>
      <c r="KZ155" s="156"/>
      <c r="LA155" s="156"/>
      <c r="LB155" s="156"/>
      <c r="LC155" s="156"/>
      <c r="LD155" s="156"/>
      <c r="LE155" s="156"/>
      <c r="LF155" s="156"/>
      <c r="LG155" s="156"/>
      <c r="LH155" s="156"/>
      <c r="LI155" s="156"/>
      <c r="LJ155" s="156"/>
      <c r="LK155" s="156"/>
      <c r="LL155" s="156"/>
      <c r="LM155" s="156"/>
      <c r="LN155" s="156"/>
      <c r="LO155" s="156"/>
      <c r="LP155" s="156"/>
      <c r="LQ155" s="156"/>
      <c r="LR155" s="156"/>
      <c r="LS155" s="156"/>
      <c r="LT155" s="156"/>
      <c r="LU155" s="156"/>
      <c r="LV155" s="156"/>
      <c r="LW155" s="156"/>
      <c r="LX155" s="156"/>
      <c r="LY155" s="156"/>
      <c r="LZ155" s="156"/>
      <c r="MA155" s="156"/>
      <c r="MB155" s="156"/>
      <c r="MC155" s="156"/>
      <c r="MD155" s="156"/>
      <c r="ME155" s="156"/>
      <c r="MF155" s="156"/>
      <c r="MG155" s="156"/>
      <c r="MH155" s="156"/>
      <c r="MI155" s="156"/>
      <c r="MJ155" s="156"/>
      <c r="MK155" s="156"/>
      <c r="ML155" s="156"/>
      <c r="MM155" s="156"/>
      <c r="MN155" s="156"/>
      <c r="MO155" s="156"/>
      <c r="MP155" s="156"/>
      <c r="MQ155" s="156"/>
      <c r="MR155" s="156"/>
      <c r="MS155" s="156"/>
      <c r="MT155" s="156"/>
      <c r="MU155" s="156"/>
      <c r="MV155" s="156"/>
      <c r="MW155" s="156"/>
      <c r="MX155" s="156"/>
      <c r="MY155" s="156"/>
      <c r="MZ155" s="156"/>
      <c r="NA155" s="156"/>
      <c r="NB155" s="156"/>
      <c r="NC155" s="156"/>
      <c r="ND155" s="156"/>
      <c r="NE155" s="156"/>
      <c r="NF155" s="156"/>
      <c r="NG155" s="156"/>
      <c r="NH155" s="156"/>
      <c r="NI155" s="156"/>
      <c r="NJ155" s="156"/>
      <c r="NK155" s="156"/>
      <c r="NL155" s="156"/>
      <c r="NM155" s="156"/>
      <c r="NN155" s="156"/>
      <c r="NO155" s="156"/>
      <c r="NP155" s="156"/>
      <c r="NQ155" s="156"/>
      <c r="NR155" s="156"/>
      <c r="NS155" s="156"/>
      <c r="NT155" s="156"/>
      <c r="NU155" s="156"/>
      <c r="NV155" s="156"/>
      <c r="NW155" s="156"/>
      <c r="NX155" s="156"/>
      <c r="NY155" s="156"/>
      <c r="NZ155" s="156"/>
      <c r="OA155" s="156"/>
      <c r="OB155" s="156"/>
      <c r="OC155" s="156"/>
      <c r="OD155" s="156"/>
      <c r="OE155" s="156"/>
      <c r="OF155" s="156"/>
      <c r="OG155" s="156"/>
      <c r="OH155" s="156"/>
      <c r="OI155" s="156"/>
      <c r="OJ155" s="156"/>
      <c r="OK155" s="156"/>
      <c r="OL155" s="156"/>
      <c r="OM155" s="156"/>
      <c r="ON155" s="156"/>
      <c r="OO155" s="156"/>
      <c r="OP155" s="156"/>
      <c r="OQ155" s="156"/>
      <c r="OR155" s="156"/>
      <c r="OS155" s="156"/>
      <c r="OT155" s="156"/>
      <c r="OU155" s="156"/>
      <c r="OV155" s="156"/>
      <c r="OW155" s="156"/>
      <c r="OX155" s="156"/>
      <c r="OY155" s="156"/>
      <c r="OZ155" s="156"/>
      <c r="PA155" s="156"/>
      <c r="PB155" s="156"/>
      <c r="PC155" s="156"/>
      <c r="PD155" s="156"/>
      <c r="PE155" s="156"/>
      <c r="PF155" s="156"/>
      <c r="PG155" s="156"/>
      <c r="PH155" s="156"/>
      <c r="PI155" s="156"/>
      <c r="PJ155" s="156"/>
      <c r="PK155" s="156"/>
      <c r="PL155" s="156"/>
      <c r="PM155" s="156"/>
      <c r="PN155" s="156"/>
      <c r="PO155" s="156"/>
      <c r="PP155" s="156"/>
      <c r="PQ155" s="156"/>
      <c r="PR155" s="156"/>
      <c r="PS155" s="156"/>
      <c r="PT155" s="156"/>
      <c r="PU155" s="156"/>
      <c r="PV155" s="156"/>
      <c r="PW155" s="156"/>
      <c r="PX155" s="156"/>
      <c r="PY155" s="156"/>
      <c r="PZ155" s="156"/>
      <c r="QA155" s="156"/>
      <c r="QB155" s="156"/>
      <c r="QC155" s="156"/>
      <c r="QD155" s="156"/>
      <c r="QE155" s="156"/>
      <c r="QF155" s="156"/>
      <c r="QG155" s="156"/>
      <c r="QH155" s="156"/>
      <c r="QI155" s="156"/>
      <c r="QJ155" s="156"/>
      <c r="QK155" s="156"/>
      <c r="QL155" s="156"/>
      <c r="QM155" s="156"/>
      <c r="QN155" s="156"/>
      <c r="QO155" s="156"/>
      <c r="QP155" s="156"/>
      <c r="QQ155" s="156"/>
      <c r="QR155" s="156"/>
      <c r="QS155" s="156"/>
      <c r="QT155" s="156"/>
      <c r="QU155" s="156"/>
      <c r="QV155" s="156"/>
      <c r="QW155" s="156"/>
      <c r="QX155" s="156"/>
      <c r="QY155" s="156"/>
      <c r="QZ155" s="156"/>
      <c r="RA155" s="156"/>
      <c r="RB155" s="156"/>
      <c r="RC155" s="156"/>
      <c r="RD155" s="156"/>
      <c r="RE155" s="156"/>
      <c r="RF155" s="156"/>
      <c r="RG155" s="156"/>
      <c r="RH155" s="156"/>
      <c r="RI155" s="156"/>
      <c r="RJ155" s="156"/>
      <c r="RK155" s="156"/>
      <c r="RL155" s="156"/>
      <c r="RM155" s="156"/>
      <c r="RN155" s="156"/>
      <c r="RO155" s="156"/>
      <c r="RP155" s="156"/>
      <c r="RQ155" s="156"/>
      <c r="RR155" s="156"/>
      <c r="RS155" s="156"/>
      <c r="RT155" s="156"/>
      <c r="RU155" s="156"/>
      <c r="RV155" s="156"/>
      <c r="RW155" s="156"/>
      <c r="RX155" s="156"/>
      <c r="RY155" s="156"/>
      <c r="RZ155" s="156"/>
      <c r="SA155" s="156"/>
      <c r="SB155" s="156"/>
      <c r="SC155" s="156"/>
      <c r="SD155" s="156"/>
      <c r="SE155" s="156"/>
      <c r="SF155" s="156"/>
      <c r="SG155" s="156"/>
      <c r="SH155" s="156"/>
      <c r="SI155" s="156"/>
      <c r="SJ155" s="156"/>
      <c r="SK155" s="156"/>
      <c r="SL155" s="156"/>
      <c r="SM155" s="156"/>
      <c r="SN155" s="156"/>
      <c r="SO155" s="156"/>
      <c r="SP155" s="156"/>
      <c r="SQ155" s="156"/>
      <c r="SR155" s="156"/>
      <c r="SS155" s="156"/>
      <c r="ST155" s="156"/>
      <c r="SU155" s="156"/>
      <c r="SV155" s="156"/>
      <c r="SW155" s="156"/>
      <c r="SX155" s="156"/>
      <c r="SY155" s="156"/>
      <c r="SZ155" s="156"/>
      <c r="TA155" s="156"/>
      <c r="TB155" s="156"/>
      <c r="TC155" s="156"/>
      <c r="TD155" s="156"/>
      <c r="TE155" s="156"/>
      <c r="TF155" s="156"/>
      <c r="TG155" s="156"/>
      <c r="TH155" s="156"/>
      <c r="TI155" s="156"/>
      <c r="TJ155" s="156"/>
      <c r="TK155" s="156"/>
      <c r="TL155" s="156"/>
      <c r="TM155" s="156"/>
      <c r="TN155" s="156"/>
      <c r="TO155" s="156"/>
      <c r="TP155" s="156"/>
      <c r="TQ155" s="156"/>
      <c r="TR155" s="156"/>
      <c r="TS155" s="156"/>
      <c r="TT155" s="156"/>
      <c r="TU155" s="156"/>
      <c r="TV155" s="156"/>
      <c r="TW155" s="156"/>
      <c r="TX155" s="156"/>
      <c r="TY155" s="156"/>
      <c r="TZ155" s="156"/>
      <c r="UA155" s="156"/>
      <c r="UB155" s="156"/>
      <c r="UC155" s="156"/>
      <c r="UD155" s="156"/>
      <c r="UE155" s="156"/>
      <c r="UF155" s="156"/>
      <c r="UG155" s="156"/>
      <c r="UH155" s="156"/>
      <c r="UI155" s="156"/>
      <c r="UJ155" s="156"/>
      <c r="UK155" s="156"/>
      <c r="UL155" s="156"/>
      <c r="UM155" s="156"/>
      <c r="UN155" s="156"/>
      <c r="UO155" s="156"/>
      <c r="UP155" s="156"/>
      <c r="UQ155" s="156"/>
      <c r="UR155" s="156"/>
      <c r="US155" s="156"/>
      <c r="UT155" s="156"/>
      <c r="UU155" s="156"/>
      <c r="UV155" s="156"/>
      <c r="UW155" s="156"/>
      <c r="UX155" s="156"/>
      <c r="UY155" s="156"/>
      <c r="UZ155" s="156"/>
      <c r="VA155" s="156"/>
      <c r="VB155" s="156"/>
      <c r="VC155" s="156"/>
      <c r="VD155" s="156"/>
      <c r="VE155" s="156"/>
      <c r="VF155" s="156"/>
      <c r="VG155" s="156"/>
      <c r="VH155" s="156"/>
      <c r="VI155" s="156"/>
      <c r="VJ155" s="156"/>
      <c r="VK155" s="156"/>
      <c r="VL155" s="156"/>
      <c r="VM155" s="156"/>
      <c r="VN155" s="156"/>
      <c r="VO155" s="156"/>
      <c r="VP155" s="156"/>
      <c r="VQ155" s="156"/>
      <c r="VR155" s="156"/>
      <c r="VS155" s="156"/>
      <c r="VT155" s="156"/>
      <c r="VU155" s="156"/>
      <c r="VV155" s="156"/>
      <c r="VW155" s="156"/>
      <c r="VX155" s="156"/>
      <c r="VY155" s="156"/>
      <c r="VZ155" s="156"/>
      <c r="WA155" s="156"/>
      <c r="WB155" s="156"/>
      <c r="WC155" s="156"/>
      <c r="WD155" s="156"/>
      <c r="WE155" s="156"/>
      <c r="WF155" s="156"/>
      <c r="WG155" s="156"/>
      <c r="WH155" s="156"/>
      <c r="WI155" s="156"/>
      <c r="WJ155" s="156"/>
      <c r="WK155" s="156"/>
      <c r="WL155" s="156"/>
      <c r="WM155" s="156"/>
      <c r="WN155" s="156"/>
      <c r="WO155" s="156"/>
      <c r="WP155" s="156"/>
      <c r="WQ155" s="156"/>
      <c r="WR155" s="156"/>
      <c r="WS155" s="156"/>
      <c r="WT155" s="156"/>
      <c r="WU155" s="156"/>
      <c r="WV155" s="156"/>
      <c r="WW155" s="156"/>
      <c r="WX155" s="156"/>
      <c r="WY155" s="156"/>
      <c r="WZ155" s="156"/>
      <c r="XA155" s="156"/>
      <c r="XB155" s="156"/>
      <c r="XC155" s="156"/>
      <c r="XD155" s="156"/>
      <c r="XE155" s="156"/>
      <c r="XF155" s="156"/>
      <c r="XG155" s="156"/>
      <c r="XH155" s="156"/>
      <c r="XI155" s="156"/>
      <c r="XJ155" s="156"/>
      <c r="XK155" s="156"/>
      <c r="XL155" s="156"/>
      <c r="XM155" s="156"/>
      <c r="XN155" s="156"/>
      <c r="XO155" s="156"/>
      <c r="XP155" s="156"/>
      <c r="XQ155" s="156"/>
      <c r="XR155" s="156"/>
      <c r="XS155" s="156"/>
      <c r="XT155" s="156"/>
      <c r="XU155" s="156"/>
      <c r="XV155" s="156"/>
      <c r="XW155" s="156"/>
      <c r="XX155" s="156"/>
      <c r="XY155" s="156"/>
      <c r="XZ155" s="156"/>
      <c r="YA155" s="156"/>
      <c r="YB155" s="156"/>
      <c r="YC155" s="156"/>
      <c r="YD155" s="156"/>
      <c r="YE155" s="156"/>
      <c r="YF155" s="156"/>
      <c r="YG155" s="156"/>
      <c r="YH155" s="156"/>
      <c r="YI155" s="156"/>
      <c r="YJ155" s="156"/>
      <c r="YK155" s="156"/>
      <c r="YL155" s="156"/>
      <c r="YM155" s="156"/>
      <c r="YN155" s="156"/>
      <c r="YO155" s="156"/>
      <c r="YP155" s="156"/>
      <c r="YQ155" s="156"/>
      <c r="YR155" s="156"/>
      <c r="YS155" s="156"/>
      <c r="YT155" s="156"/>
      <c r="YU155" s="156"/>
      <c r="YV155" s="156"/>
      <c r="YW155" s="156"/>
      <c r="YX155" s="156"/>
      <c r="YY155" s="156"/>
      <c r="YZ155" s="156"/>
      <c r="ZA155" s="156"/>
      <c r="ZB155" s="156"/>
      <c r="ZC155" s="156"/>
      <c r="ZD155" s="156"/>
      <c r="ZE155" s="156"/>
      <c r="ZF155" s="156"/>
      <c r="ZG155" s="156"/>
      <c r="ZH155" s="156"/>
      <c r="ZI155" s="156"/>
      <c r="ZJ155" s="156"/>
      <c r="ZK155" s="156"/>
      <c r="ZL155" s="156"/>
      <c r="ZM155" s="156"/>
      <c r="ZN155" s="156"/>
      <c r="ZO155" s="156"/>
      <c r="ZP155" s="156"/>
      <c r="ZQ155" s="156"/>
      <c r="ZR155" s="156"/>
      <c r="ZS155" s="156"/>
      <c r="ZT155" s="156"/>
      <c r="ZU155" s="156"/>
      <c r="ZV155" s="156"/>
      <c r="ZW155" s="156"/>
      <c r="ZX155" s="156"/>
      <c r="ZY155" s="156"/>
      <c r="ZZ155" s="156"/>
      <c r="AAA155" s="156"/>
      <c r="AAB155" s="156"/>
      <c r="AAC155" s="156"/>
      <c r="AAD155" s="156"/>
      <c r="AAE155" s="156"/>
      <c r="AAF155" s="156"/>
      <c r="AAG155" s="156"/>
      <c r="AAH155" s="156"/>
      <c r="AAI155" s="156"/>
      <c r="AAJ155" s="156"/>
      <c r="AAK155" s="156"/>
      <c r="AAL155" s="156"/>
      <c r="AAM155" s="156"/>
      <c r="AAN155" s="156"/>
      <c r="AAO155" s="156"/>
      <c r="AAP155" s="156"/>
      <c r="AAQ155" s="156"/>
      <c r="AAR155" s="156"/>
      <c r="AAS155" s="156"/>
      <c r="AAT155" s="156"/>
      <c r="AAU155" s="156"/>
      <c r="AAV155" s="156"/>
      <c r="AAW155" s="156"/>
      <c r="AAX155" s="156"/>
      <c r="AAY155" s="156"/>
      <c r="AAZ155" s="156"/>
      <c r="ABA155" s="156"/>
      <c r="ABB155" s="156"/>
      <c r="ABC155" s="156"/>
      <c r="ABD155" s="156"/>
      <c r="ABE155" s="156"/>
      <c r="ABF155" s="156"/>
      <c r="ABG155" s="156"/>
      <c r="ABH155" s="156"/>
      <c r="ABI155" s="156"/>
      <c r="ABJ155" s="156"/>
      <c r="ABK155" s="156"/>
      <c r="ABL155" s="156"/>
      <c r="ABM155" s="156"/>
      <c r="ABN155" s="156"/>
      <c r="ABO155" s="156"/>
      <c r="ABP155" s="156"/>
      <c r="ABQ155" s="156"/>
      <c r="ABR155" s="156"/>
      <c r="ABS155" s="156"/>
      <c r="ABT155" s="156"/>
      <c r="ABU155" s="156"/>
      <c r="ABV155" s="156"/>
      <c r="ABW155" s="156"/>
      <c r="ABX155" s="156"/>
      <c r="ABY155" s="156"/>
      <c r="ABZ155" s="156"/>
      <c r="ACA155" s="156"/>
      <c r="ACB155" s="156"/>
      <c r="ACC155" s="156"/>
      <c r="ACD155" s="156"/>
      <c r="ACE155" s="156"/>
      <c r="ACF155" s="156"/>
      <c r="ACG155" s="156"/>
      <c r="ACH155" s="156"/>
      <c r="ACI155" s="156"/>
      <c r="ACJ155" s="156"/>
      <c r="ACK155" s="156"/>
      <c r="ACL155" s="156"/>
      <c r="ACM155" s="156"/>
      <c r="ACN155" s="156"/>
      <c r="ACO155" s="156"/>
      <c r="ACP155" s="156"/>
      <c r="ACQ155" s="156"/>
      <c r="ACR155" s="156"/>
      <c r="ACS155" s="156"/>
      <c r="ACT155" s="156"/>
      <c r="ACU155" s="156"/>
      <c r="ACV155" s="156"/>
      <c r="ACW155" s="156"/>
      <c r="ACX155" s="156"/>
      <c r="ACY155" s="156"/>
      <c r="ACZ155" s="156"/>
      <c r="ADA155" s="156"/>
      <c r="ADB155" s="156"/>
      <c r="ADC155" s="156"/>
      <c r="ADD155" s="156"/>
      <c r="ADE155" s="156"/>
      <c r="ADF155" s="156"/>
      <c r="ADG155" s="156"/>
      <c r="ADH155" s="156"/>
      <c r="ADI155" s="156"/>
      <c r="ADJ155" s="156"/>
      <c r="ADK155" s="156"/>
      <c r="ADL155" s="156"/>
      <c r="ADM155" s="156"/>
      <c r="ADN155" s="156"/>
      <c r="ADO155" s="156"/>
      <c r="ADP155" s="156"/>
      <c r="ADQ155" s="156"/>
      <c r="ADR155" s="156"/>
      <c r="ADS155" s="156"/>
      <c r="ADT155" s="156"/>
      <c r="ADU155" s="156"/>
      <c r="ADV155" s="156"/>
      <c r="ADW155" s="156"/>
      <c r="ADX155" s="156"/>
      <c r="ADY155" s="156"/>
      <c r="ADZ155" s="156"/>
      <c r="AEA155" s="156"/>
      <c r="AEB155" s="156"/>
      <c r="AEC155" s="156"/>
      <c r="AED155" s="156"/>
      <c r="AEE155" s="156"/>
      <c r="AEF155" s="156"/>
      <c r="AEG155" s="156"/>
      <c r="AEH155" s="156"/>
      <c r="AEI155" s="156"/>
      <c r="AEJ155" s="156"/>
      <c r="AEK155" s="156"/>
      <c r="AEL155" s="156"/>
      <c r="AEM155" s="156"/>
      <c r="AEN155" s="156"/>
      <c r="AEO155" s="156"/>
      <c r="AEP155" s="156"/>
      <c r="AEQ155" s="156"/>
      <c r="AER155" s="156"/>
      <c r="AES155" s="156"/>
      <c r="AET155" s="156"/>
      <c r="AEU155" s="156"/>
      <c r="AEV155" s="156"/>
      <c r="AEW155" s="156"/>
      <c r="AEX155" s="156"/>
      <c r="AEY155" s="156"/>
      <c r="AEZ155" s="156"/>
      <c r="AFA155" s="156"/>
      <c r="AFB155" s="156"/>
      <c r="AFC155" s="156"/>
      <c r="AFD155" s="156"/>
      <c r="AFE155" s="156"/>
      <c r="AFF155" s="156"/>
      <c r="AFG155" s="156"/>
      <c r="AFH155" s="156"/>
      <c r="AFI155" s="156"/>
      <c r="AFJ155" s="156"/>
      <c r="AFK155" s="156"/>
      <c r="AFL155" s="156"/>
      <c r="AFM155" s="156"/>
      <c r="AFN155" s="156"/>
      <c r="AFO155" s="156"/>
      <c r="AFP155" s="156"/>
      <c r="AFQ155" s="156"/>
      <c r="AFR155" s="156"/>
      <c r="AFS155" s="156"/>
      <c r="AFT155" s="156"/>
      <c r="AFU155" s="156"/>
      <c r="AFV155" s="156"/>
      <c r="AFW155" s="156"/>
      <c r="AFX155" s="156"/>
      <c r="AFY155" s="156"/>
      <c r="AFZ155" s="156"/>
      <c r="AGA155" s="156"/>
      <c r="AGB155" s="156"/>
      <c r="AGC155" s="156"/>
      <c r="AGD155" s="156"/>
      <c r="AGE155" s="156"/>
      <c r="AGF155" s="156"/>
      <c r="AGG155" s="156"/>
      <c r="AGH155" s="156"/>
      <c r="AGI155" s="156"/>
      <c r="AGJ155" s="156"/>
      <c r="AGK155" s="156"/>
      <c r="AGL155" s="156"/>
      <c r="AGM155" s="156"/>
      <c r="AGN155" s="156"/>
      <c r="AGO155" s="156"/>
      <c r="AGP155" s="156"/>
      <c r="AGQ155" s="156"/>
      <c r="AGR155" s="156"/>
      <c r="AGS155" s="156"/>
      <c r="AGT155" s="156"/>
      <c r="AGU155" s="156"/>
      <c r="AGV155" s="156"/>
      <c r="AGW155" s="156"/>
      <c r="AGX155" s="156"/>
      <c r="AGY155" s="156"/>
      <c r="AGZ155" s="156"/>
      <c r="AHA155" s="156"/>
      <c r="AHB155" s="156"/>
      <c r="AHC155" s="156"/>
      <c r="AHD155" s="156"/>
      <c r="AHE155" s="156"/>
      <c r="AHF155" s="156"/>
      <c r="AHG155" s="156"/>
      <c r="AHH155" s="156"/>
      <c r="AHI155" s="156"/>
      <c r="AHJ155" s="156"/>
      <c r="AHK155" s="156"/>
      <c r="AHL155" s="156"/>
      <c r="AHM155" s="156"/>
      <c r="AHN155" s="156"/>
      <c r="AHO155" s="156"/>
      <c r="AHP155" s="156"/>
      <c r="AHQ155" s="156"/>
      <c r="AHR155" s="156"/>
      <c r="AHS155" s="156"/>
      <c r="AHT155" s="156"/>
      <c r="AHU155" s="156"/>
      <c r="AHV155" s="156"/>
      <c r="AHW155" s="156"/>
      <c r="AHX155" s="156"/>
      <c r="AHY155" s="156"/>
      <c r="AHZ155" s="156"/>
      <c r="AIA155" s="156"/>
      <c r="AIB155" s="156"/>
      <c r="AIC155" s="156"/>
      <c r="AID155" s="156"/>
      <c r="AIE155" s="156"/>
      <c r="AIF155" s="156"/>
      <c r="AIG155" s="156"/>
      <c r="AIH155" s="156"/>
      <c r="AII155" s="156"/>
      <c r="AIJ155" s="156"/>
      <c r="AIK155" s="156"/>
      <c r="AIL155" s="156"/>
      <c r="AIM155" s="156"/>
      <c r="AIN155" s="156"/>
      <c r="AIO155" s="156"/>
      <c r="AIP155" s="156"/>
      <c r="AIQ155" s="156"/>
      <c r="AIR155" s="156"/>
      <c r="AIS155" s="156"/>
      <c r="AIT155" s="156"/>
      <c r="AIU155" s="156"/>
      <c r="AIV155" s="156"/>
      <c r="AIW155" s="156"/>
      <c r="AIX155" s="156"/>
      <c r="AIY155" s="156"/>
      <c r="AIZ155" s="156"/>
      <c r="AJA155" s="156"/>
      <c r="AJB155" s="156"/>
      <c r="AJC155" s="156"/>
      <c r="AJD155" s="156"/>
      <c r="AJE155" s="156"/>
      <c r="AJF155" s="156"/>
      <c r="AJG155" s="156"/>
      <c r="AJH155" s="156"/>
      <c r="AJI155" s="156"/>
      <c r="AJJ155" s="156"/>
      <c r="AJK155" s="156"/>
      <c r="AJL155" s="156"/>
      <c r="AJM155" s="156"/>
      <c r="AJN155" s="156"/>
      <c r="AJO155" s="156"/>
      <c r="AJP155" s="156"/>
      <c r="AJQ155" s="156"/>
      <c r="AJR155" s="156"/>
      <c r="AJS155" s="156"/>
      <c r="AJT155" s="156"/>
      <c r="AJU155" s="156"/>
      <c r="AJV155" s="156"/>
      <c r="AJW155" s="156"/>
      <c r="AJX155" s="156"/>
      <c r="AJY155" s="156"/>
      <c r="AJZ155" s="156"/>
      <c r="AKA155" s="156"/>
      <c r="AKB155" s="156"/>
      <c r="AKC155" s="156"/>
      <c r="AKD155" s="156"/>
      <c r="AKE155" s="156"/>
      <c r="AKF155" s="156"/>
      <c r="AKG155" s="156"/>
      <c r="AKH155" s="156"/>
      <c r="AKI155" s="156"/>
      <c r="AKJ155" s="156"/>
      <c r="AKK155" s="156"/>
      <c r="AKL155" s="156"/>
      <c r="AKM155" s="156"/>
      <c r="AKN155" s="156"/>
      <c r="AKO155" s="156"/>
      <c r="AKP155" s="156"/>
      <c r="AKQ155" s="156"/>
      <c r="AKR155" s="156"/>
      <c r="AKS155" s="156"/>
      <c r="AKT155" s="156"/>
      <c r="AKU155" s="156"/>
      <c r="AKV155" s="156"/>
      <c r="AKW155" s="156"/>
      <c r="AKX155" s="156"/>
      <c r="AKY155" s="156"/>
      <c r="AKZ155" s="156"/>
      <c r="ALA155" s="156"/>
      <c r="ALB155" s="156"/>
      <c r="ALC155" s="156"/>
      <c r="ALD155" s="156"/>
      <c r="ALE155" s="156"/>
      <c r="ALF155" s="156"/>
      <c r="ALG155" s="156"/>
      <c r="ALH155" s="156"/>
      <c r="ALI155" s="156"/>
      <c r="ALJ155" s="156"/>
      <c r="ALK155" s="156"/>
      <c r="ALL155" s="156"/>
      <c r="ALM155" s="156"/>
      <c r="ALN155" s="156"/>
      <c r="ALO155" s="156"/>
      <c r="ALP155" s="156"/>
      <c r="ALQ155" s="156"/>
      <c r="ALR155" s="156"/>
      <c r="ALS155" s="156"/>
      <c r="ALT155" s="156"/>
      <c r="ALU155" s="156"/>
      <c r="ALV155" s="156"/>
      <c r="ALW155" s="156"/>
      <c r="ALX155" s="156"/>
      <c r="ALY155" s="156"/>
      <c r="ALZ155" s="156"/>
      <c r="AMA155" s="156"/>
      <c r="AMB155" s="156"/>
      <c r="AMC155" s="156"/>
      <c r="AMD155" s="156"/>
      <c r="AME155" s="156"/>
      <c r="AMF155" s="156"/>
      <c r="AMG155" s="156"/>
      <c r="AMH155" s="156"/>
      <c r="AMI155" s="156"/>
    </row>
    <row r="156" spans="1:1023">
      <c r="A156" s="287" t="s">
        <v>220</v>
      </c>
      <c r="B156" s="289" t="s">
        <v>221</v>
      </c>
      <c r="C156" s="289" t="s">
        <v>222</v>
      </c>
      <c r="D156" s="285" t="s">
        <v>223</v>
      </c>
      <c r="E156" s="285"/>
      <c r="F156" s="285"/>
      <c r="G156" s="289" t="s">
        <v>224</v>
      </c>
      <c r="H156" s="285" t="s">
        <v>225</v>
      </c>
      <c r="I156" s="285"/>
      <c r="J156" s="285"/>
      <c r="K156" s="285"/>
      <c r="L156" s="285" t="s">
        <v>226</v>
      </c>
      <c r="M156" s="285"/>
      <c r="N156" s="285"/>
      <c r="O156" s="285"/>
    </row>
    <row r="157" spans="1:1023">
      <c r="A157" s="288"/>
      <c r="B157" s="290"/>
      <c r="C157" s="291"/>
      <c r="D157" s="167" t="s">
        <v>227</v>
      </c>
      <c r="E157" s="167" t="s">
        <v>228</v>
      </c>
      <c r="F157" s="167" t="s">
        <v>229</v>
      </c>
      <c r="G157" s="291"/>
      <c r="H157" s="167" t="s">
        <v>230</v>
      </c>
      <c r="I157" s="167" t="s">
        <v>231</v>
      </c>
      <c r="J157" s="167" t="s">
        <v>232</v>
      </c>
      <c r="K157" s="167" t="s">
        <v>233</v>
      </c>
      <c r="L157" s="167" t="s">
        <v>234</v>
      </c>
      <c r="M157" s="167" t="s">
        <v>235</v>
      </c>
      <c r="N157" s="167" t="s">
        <v>236</v>
      </c>
      <c r="O157" s="167" t="s">
        <v>237</v>
      </c>
    </row>
    <row r="158" spans="1:1023">
      <c r="A158" s="168">
        <v>1</v>
      </c>
      <c r="B158" s="168">
        <v>2</v>
      </c>
      <c r="C158" s="168">
        <v>3</v>
      </c>
      <c r="D158" s="168">
        <v>4</v>
      </c>
      <c r="E158" s="168">
        <v>5</v>
      </c>
      <c r="F158" s="168">
        <v>6</v>
      </c>
      <c r="G158" s="168">
        <v>7</v>
      </c>
      <c r="H158" s="168">
        <v>8</v>
      </c>
      <c r="I158" s="168">
        <v>9</v>
      </c>
      <c r="J158" s="168">
        <v>10</v>
      </c>
      <c r="K158" s="168">
        <v>11</v>
      </c>
      <c r="L158" s="168">
        <v>12</v>
      </c>
      <c r="M158" s="168">
        <v>13</v>
      </c>
      <c r="N158" s="168">
        <v>14</v>
      </c>
      <c r="O158" s="168">
        <v>15</v>
      </c>
    </row>
    <row r="159" spans="1:1023">
      <c r="A159" s="286" t="s">
        <v>238</v>
      </c>
      <c r="B159" s="286"/>
      <c r="C159" s="286"/>
      <c r="D159" s="286"/>
      <c r="E159" s="28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</row>
    <row r="160" spans="1:1023" ht="15" customHeight="1">
      <c r="A160" s="169" t="s">
        <v>302</v>
      </c>
      <c r="B160" s="170" t="s">
        <v>582</v>
      </c>
      <c r="C160" s="171">
        <v>120</v>
      </c>
      <c r="D160" s="186">
        <v>17.05</v>
      </c>
      <c r="E160" s="186">
        <v>8.59</v>
      </c>
      <c r="F160" s="186">
        <v>9.56</v>
      </c>
      <c r="G160" s="186">
        <v>188.19</v>
      </c>
      <c r="H160" s="186">
        <v>0.2</v>
      </c>
      <c r="I160" s="186">
        <v>36.269999999999996</v>
      </c>
      <c r="J160" s="186">
        <v>375.96</v>
      </c>
      <c r="K160" s="186">
        <v>1.92</v>
      </c>
      <c r="L160" s="186">
        <v>67.17</v>
      </c>
      <c r="M160" s="186">
        <v>228.59</v>
      </c>
      <c r="N160" s="186">
        <v>70.12</v>
      </c>
      <c r="O160" s="186">
        <v>9.8699999999999992</v>
      </c>
    </row>
    <row r="161" spans="1:15" ht="15" customHeight="1">
      <c r="A161" s="169">
        <v>331.09</v>
      </c>
      <c r="B161" s="173" t="s">
        <v>583</v>
      </c>
      <c r="C161" s="169">
        <v>30</v>
      </c>
      <c r="D161" s="174">
        <v>1.59</v>
      </c>
      <c r="E161" s="174">
        <v>4.16</v>
      </c>
      <c r="F161" s="174">
        <v>1.82</v>
      </c>
      <c r="G161" s="174">
        <v>51.52</v>
      </c>
      <c r="H161" s="174">
        <v>0.06</v>
      </c>
      <c r="I161" s="175">
        <v>28.5</v>
      </c>
      <c r="J161" s="169">
        <v>375</v>
      </c>
      <c r="K161" s="174">
        <v>1.75</v>
      </c>
      <c r="L161" s="175">
        <v>56.1</v>
      </c>
      <c r="M161" s="174">
        <v>47.38</v>
      </c>
      <c r="N161" s="175">
        <v>42.4</v>
      </c>
      <c r="O161" s="174">
        <v>6.85</v>
      </c>
    </row>
    <row r="162" spans="1:15" ht="15" customHeight="1">
      <c r="A162" s="169" t="s">
        <v>277</v>
      </c>
      <c r="B162" s="173" t="s">
        <v>130</v>
      </c>
      <c r="C162" s="169">
        <v>150</v>
      </c>
      <c r="D162" s="174">
        <v>8.4700000000000006</v>
      </c>
      <c r="E162" s="174">
        <v>5.64</v>
      </c>
      <c r="F162" s="175">
        <v>34.299999999999997</v>
      </c>
      <c r="G162" s="174">
        <v>238.76</v>
      </c>
      <c r="H162" s="174">
        <v>0.22</v>
      </c>
      <c r="I162" s="176"/>
      <c r="J162" s="175">
        <v>0.6</v>
      </c>
      <c r="K162" s="174">
        <v>1.71</v>
      </c>
      <c r="L162" s="174">
        <v>28.57</v>
      </c>
      <c r="M162" s="174">
        <v>274.32</v>
      </c>
      <c r="N162" s="174">
        <v>118.22</v>
      </c>
      <c r="O162" s="174">
        <v>2.75</v>
      </c>
    </row>
    <row r="163" spans="1:15" ht="15" customHeight="1">
      <c r="A163" s="169" t="s">
        <v>284</v>
      </c>
      <c r="B163" s="173" t="s">
        <v>239</v>
      </c>
      <c r="C163" s="169">
        <v>200</v>
      </c>
      <c r="D163" s="174">
        <v>0.32</v>
      </c>
      <c r="E163" s="174">
        <v>0.56000000000000005</v>
      </c>
      <c r="F163" s="174">
        <v>11.62</v>
      </c>
      <c r="G163" s="174">
        <v>53.61</v>
      </c>
      <c r="H163" s="176"/>
      <c r="I163" s="175">
        <v>20.100000000000001</v>
      </c>
      <c r="J163" s="175">
        <v>25.5</v>
      </c>
      <c r="K163" s="175">
        <v>0.5</v>
      </c>
      <c r="L163" s="174">
        <v>7.48</v>
      </c>
      <c r="M163" s="174">
        <v>9.14</v>
      </c>
      <c r="N163" s="175">
        <v>7.4</v>
      </c>
      <c r="O163" s="174">
        <v>0.99</v>
      </c>
    </row>
    <row r="164" spans="1:15" ht="15" customHeight="1">
      <c r="A164" s="169"/>
      <c r="B164" s="173" t="s">
        <v>24</v>
      </c>
      <c r="C164" s="169">
        <v>50</v>
      </c>
      <c r="D164" s="174">
        <v>4.04</v>
      </c>
      <c r="E164" s="174">
        <v>2.42</v>
      </c>
      <c r="F164" s="174">
        <v>25.75</v>
      </c>
      <c r="G164" s="175">
        <v>143.5</v>
      </c>
      <c r="H164" s="174">
        <v>0.16</v>
      </c>
      <c r="I164" s="176"/>
      <c r="J164" s="174">
        <v>0.12</v>
      </c>
      <c r="K164" s="175">
        <v>0.2</v>
      </c>
      <c r="L164" s="174">
        <v>71.52</v>
      </c>
      <c r="M164" s="174">
        <v>88.05</v>
      </c>
      <c r="N164" s="175">
        <v>35.299999999999997</v>
      </c>
      <c r="O164" s="174">
        <v>1.52</v>
      </c>
    </row>
    <row r="165" spans="1:15">
      <c r="A165" s="293" t="s">
        <v>240</v>
      </c>
      <c r="B165" s="293"/>
      <c r="C165" s="168">
        <v>520</v>
      </c>
      <c r="D165" s="174">
        <v>29.88</v>
      </c>
      <c r="E165" s="174">
        <v>18.2</v>
      </c>
      <c r="F165" s="174">
        <v>81.23</v>
      </c>
      <c r="G165" s="174">
        <v>633.04</v>
      </c>
      <c r="H165" s="174">
        <v>0.57999999999999996</v>
      </c>
      <c r="I165" s="174">
        <v>56.37</v>
      </c>
      <c r="J165" s="174">
        <v>402.18</v>
      </c>
      <c r="K165" s="174">
        <v>4.45</v>
      </c>
      <c r="L165" s="174">
        <v>175.48</v>
      </c>
      <c r="M165" s="174">
        <v>600.27</v>
      </c>
      <c r="N165" s="174">
        <v>231.08</v>
      </c>
      <c r="O165" s="174">
        <v>15.14</v>
      </c>
    </row>
    <row r="166" spans="1:15">
      <c r="A166" s="286" t="s">
        <v>311</v>
      </c>
      <c r="B166" s="286"/>
      <c r="C166" s="286"/>
      <c r="D166" s="286"/>
      <c r="E166" s="286"/>
      <c r="F166" s="286"/>
      <c r="G166" s="286"/>
      <c r="H166" s="286"/>
      <c r="I166" s="286"/>
      <c r="J166" s="286"/>
      <c r="K166" s="286"/>
      <c r="L166" s="286"/>
      <c r="M166" s="286"/>
      <c r="N166" s="286"/>
      <c r="O166" s="286"/>
    </row>
    <row r="167" spans="1:15" ht="15" customHeight="1">
      <c r="A167" s="169" t="s">
        <v>278</v>
      </c>
      <c r="B167" s="173" t="s">
        <v>57</v>
      </c>
      <c r="C167" s="169">
        <v>150</v>
      </c>
      <c r="D167" s="175">
        <v>0.6</v>
      </c>
      <c r="E167" s="174">
        <v>0.45</v>
      </c>
      <c r="F167" s="174">
        <v>15.45</v>
      </c>
      <c r="G167" s="175">
        <v>70.5</v>
      </c>
      <c r="H167" s="174">
        <v>0.03</v>
      </c>
      <c r="I167" s="175">
        <v>7.5</v>
      </c>
      <c r="J167" s="169">
        <v>3</v>
      </c>
      <c r="K167" s="175">
        <v>0.6</v>
      </c>
      <c r="L167" s="175">
        <v>28.5</v>
      </c>
      <c r="M167" s="169">
        <v>24</v>
      </c>
      <c r="N167" s="169">
        <v>18</v>
      </c>
      <c r="O167" s="174">
        <v>3.45</v>
      </c>
    </row>
    <row r="168" spans="1:15" ht="15" customHeight="1">
      <c r="A168" s="169"/>
      <c r="B168" s="173" t="s">
        <v>266</v>
      </c>
      <c r="C168" s="169">
        <v>200</v>
      </c>
      <c r="D168" s="174">
        <v>1.23</v>
      </c>
      <c r="E168" s="174">
        <v>2.02</v>
      </c>
      <c r="F168" s="174">
        <v>10.17</v>
      </c>
      <c r="G168" s="175">
        <v>204.7</v>
      </c>
      <c r="H168" s="174">
        <v>0.04</v>
      </c>
      <c r="I168" s="175">
        <v>4.4000000000000004</v>
      </c>
      <c r="J168" s="174">
        <v>19.89</v>
      </c>
      <c r="K168" s="176"/>
      <c r="L168" s="174">
        <v>39.729999999999997</v>
      </c>
      <c r="M168" s="174">
        <v>28.69</v>
      </c>
      <c r="N168" s="174">
        <v>6.16</v>
      </c>
      <c r="O168" s="174">
        <v>0.53</v>
      </c>
    </row>
    <row r="169" spans="1:15">
      <c r="A169" s="293" t="s">
        <v>312</v>
      </c>
      <c r="B169" s="293"/>
      <c r="C169" s="168">
        <v>350</v>
      </c>
      <c r="D169" s="174">
        <v>1.83</v>
      </c>
      <c r="E169" s="174">
        <v>2.4700000000000002</v>
      </c>
      <c r="F169" s="174">
        <v>25.62</v>
      </c>
      <c r="G169" s="175">
        <v>275.2</v>
      </c>
      <c r="H169" s="174">
        <v>7.0000000000000007E-2</v>
      </c>
      <c r="I169" s="175">
        <v>11.9</v>
      </c>
      <c r="J169" s="174">
        <v>22.89</v>
      </c>
      <c r="K169" s="175">
        <v>0.6</v>
      </c>
      <c r="L169" s="174">
        <v>68.23</v>
      </c>
      <c r="M169" s="174">
        <v>52.69</v>
      </c>
      <c r="N169" s="174">
        <v>24.16</v>
      </c>
      <c r="O169" s="174">
        <v>3.98</v>
      </c>
    </row>
    <row r="170" spans="1:15">
      <c r="A170" s="286" t="s">
        <v>33</v>
      </c>
      <c r="B170" s="286"/>
      <c r="C170" s="286"/>
      <c r="D170" s="286"/>
      <c r="E170" s="286"/>
      <c r="F170" s="286"/>
      <c r="G170" s="286"/>
      <c r="H170" s="286"/>
      <c r="I170" s="286"/>
      <c r="J170" s="286"/>
      <c r="K170" s="286"/>
      <c r="L170" s="286"/>
      <c r="M170" s="286"/>
      <c r="N170" s="286"/>
      <c r="O170" s="286"/>
    </row>
    <row r="171" spans="1:15" ht="15" customHeight="1">
      <c r="A171" s="169" t="s">
        <v>291</v>
      </c>
      <c r="B171" s="173" t="s">
        <v>267</v>
      </c>
      <c r="C171" s="169">
        <v>30</v>
      </c>
      <c r="D171" s="174">
        <v>0.93</v>
      </c>
      <c r="E171" s="174">
        <v>0.06</v>
      </c>
      <c r="F171" s="174">
        <v>1.95</v>
      </c>
      <c r="G171" s="169">
        <v>12</v>
      </c>
      <c r="H171" s="174">
        <v>0.03</v>
      </c>
      <c r="I171" s="169">
        <v>3</v>
      </c>
      <c r="J171" s="169">
        <v>15</v>
      </c>
      <c r="K171" s="174">
        <v>0.06</v>
      </c>
      <c r="L171" s="169">
        <v>6</v>
      </c>
      <c r="M171" s="175">
        <v>18.600000000000001</v>
      </c>
      <c r="N171" s="175">
        <v>6.3</v>
      </c>
      <c r="O171" s="174">
        <v>0.21</v>
      </c>
    </row>
    <row r="172" spans="1:15" ht="15" customHeight="1">
      <c r="A172" s="169" t="s">
        <v>291</v>
      </c>
      <c r="B172" s="173" t="s">
        <v>272</v>
      </c>
      <c r="C172" s="169">
        <v>30</v>
      </c>
      <c r="D172" s="174">
        <v>0.66</v>
      </c>
      <c r="E172" s="174">
        <v>0.42</v>
      </c>
      <c r="F172" s="174">
        <v>3.39</v>
      </c>
      <c r="G172" s="175">
        <v>19.2</v>
      </c>
      <c r="H172" s="174">
        <v>0.01</v>
      </c>
      <c r="I172" s="174">
        <v>0.51</v>
      </c>
      <c r="J172" s="176"/>
      <c r="K172" s="176"/>
      <c r="L172" s="175">
        <v>0.6</v>
      </c>
      <c r="M172" s="175">
        <v>12.3</v>
      </c>
      <c r="N172" s="175">
        <v>3.3</v>
      </c>
      <c r="O172" s="174">
        <v>7.0000000000000007E-2</v>
      </c>
    </row>
    <row r="173" spans="1:15" ht="15" customHeight="1">
      <c r="A173" s="169" t="s">
        <v>294</v>
      </c>
      <c r="B173" s="173" t="s">
        <v>268</v>
      </c>
      <c r="C173" s="169">
        <v>200</v>
      </c>
      <c r="D173" s="174">
        <v>3.73</v>
      </c>
      <c r="E173" s="174">
        <v>5.36</v>
      </c>
      <c r="F173" s="174">
        <v>8.9600000000000009</v>
      </c>
      <c r="G173" s="174">
        <v>100.31</v>
      </c>
      <c r="H173" s="174">
        <v>0.05</v>
      </c>
      <c r="I173" s="174">
        <v>18.55</v>
      </c>
      <c r="J173" s="174">
        <v>182.45</v>
      </c>
      <c r="K173" s="174">
        <v>0.83</v>
      </c>
      <c r="L173" s="174">
        <v>29.73</v>
      </c>
      <c r="M173" s="174">
        <v>61.19</v>
      </c>
      <c r="N173" s="174">
        <v>22.38</v>
      </c>
      <c r="O173" s="174">
        <v>1.06</v>
      </c>
    </row>
    <row r="174" spans="1:15" ht="15" customHeight="1">
      <c r="A174" s="169" t="s">
        <v>281</v>
      </c>
      <c r="B174" s="173" t="s">
        <v>43</v>
      </c>
      <c r="C174" s="169">
        <v>90</v>
      </c>
      <c r="D174" s="174">
        <v>16.97</v>
      </c>
      <c r="E174" s="174">
        <v>8.68</v>
      </c>
      <c r="F174" s="174">
        <v>4.3600000000000003</v>
      </c>
      <c r="G174" s="174">
        <v>168.96</v>
      </c>
      <c r="H174" s="174">
        <v>7.0000000000000007E-2</v>
      </c>
      <c r="I174" s="174">
        <v>7.15</v>
      </c>
      <c r="J174" s="174">
        <v>39.64</v>
      </c>
      <c r="K174" s="175">
        <v>1.1000000000000001</v>
      </c>
      <c r="L174" s="174">
        <v>17.440000000000001</v>
      </c>
      <c r="M174" s="174">
        <v>168.09</v>
      </c>
      <c r="N174" s="174">
        <v>24.22</v>
      </c>
      <c r="O174" s="174">
        <v>1.0900000000000001</v>
      </c>
    </row>
    <row r="175" spans="1:15" ht="15" customHeight="1">
      <c r="A175" s="169" t="s">
        <v>282</v>
      </c>
      <c r="B175" s="173" t="s">
        <v>46</v>
      </c>
      <c r="C175" s="169">
        <v>150</v>
      </c>
      <c r="D175" s="174">
        <v>2.38</v>
      </c>
      <c r="E175" s="174">
        <v>2.34</v>
      </c>
      <c r="F175" s="174">
        <v>25.16</v>
      </c>
      <c r="G175" s="174">
        <v>131.18</v>
      </c>
      <c r="H175" s="174">
        <v>0.03</v>
      </c>
      <c r="I175" s="176"/>
      <c r="J175" s="176"/>
      <c r="K175" s="174">
        <v>0.38</v>
      </c>
      <c r="L175" s="175">
        <v>6.4</v>
      </c>
      <c r="M175" s="174">
        <v>51.79</v>
      </c>
      <c r="N175" s="174">
        <v>17.22</v>
      </c>
      <c r="O175" s="174">
        <v>0.38</v>
      </c>
    </row>
    <row r="176" spans="1:15" ht="15" customHeight="1">
      <c r="A176" s="169" t="s">
        <v>295</v>
      </c>
      <c r="B176" s="173" t="s">
        <v>248</v>
      </c>
      <c r="C176" s="169">
        <v>180</v>
      </c>
      <c r="D176" s="174">
        <v>0.14000000000000001</v>
      </c>
      <c r="E176" s="174">
        <v>0.04</v>
      </c>
      <c r="F176" s="174">
        <v>11.89</v>
      </c>
      <c r="G176" s="174">
        <v>49.26</v>
      </c>
      <c r="H176" s="174">
        <v>0.01</v>
      </c>
      <c r="I176" s="175">
        <v>2.7</v>
      </c>
      <c r="J176" s="176"/>
      <c r="K176" s="174">
        <v>0.05</v>
      </c>
      <c r="L176" s="174">
        <v>6.96</v>
      </c>
      <c r="M176" s="175">
        <v>5.4</v>
      </c>
      <c r="N176" s="174">
        <v>4.68</v>
      </c>
      <c r="O176" s="174">
        <v>0.12</v>
      </c>
    </row>
    <row r="177" spans="1:1023" ht="15" customHeight="1">
      <c r="A177" s="169"/>
      <c r="B177" s="173" t="s">
        <v>24</v>
      </c>
      <c r="C177" s="169">
        <v>80</v>
      </c>
      <c r="D177" s="174">
        <v>5.42</v>
      </c>
      <c r="E177" s="174">
        <v>3.54</v>
      </c>
      <c r="F177" s="174">
        <v>33.61</v>
      </c>
      <c r="G177" s="174">
        <v>191.26</v>
      </c>
      <c r="H177" s="174">
        <v>0.21</v>
      </c>
      <c r="I177" s="176"/>
      <c r="J177" s="174">
        <v>0.18</v>
      </c>
      <c r="K177" s="174">
        <v>0.28000000000000003</v>
      </c>
      <c r="L177" s="174">
        <v>107.36</v>
      </c>
      <c r="M177" s="174">
        <v>122.32</v>
      </c>
      <c r="N177" s="175">
        <v>50.4</v>
      </c>
      <c r="O177" s="174">
        <v>2.13</v>
      </c>
    </row>
    <row r="178" spans="1:1023">
      <c r="A178" s="293" t="s">
        <v>49</v>
      </c>
      <c r="B178" s="293"/>
      <c r="C178" s="168">
        <v>760</v>
      </c>
      <c r="D178" s="174">
        <v>30.23</v>
      </c>
      <c r="E178" s="174">
        <v>20.440000000000001</v>
      </c>
      <c r="F178" s="174">
        <v>89.32</v>
      </c>
      <c r="G178" s="174">
        <v>672.17</v>
      </c>
      <c r="H178" s="174">
        <v>0.41</v>
      </c>
      <c r="I178" s="174">
        <v>31.91</v>
      </c>
      <c r="J178" s="174">
        <v>237.27</v>
      </c>
      <c r="K178" s="175">
        <v>2.7</v>
      </c>
      <c r="L178" s="174">
        <v>174.49</v>
      </c>
      <c r="M178" s="174">
        <v>439.69</v>
      </c>
      <c r="N178" s="175">
        <v>128.5</v>
      </c>
      <c r="O178" s="174">
        <v>5.0599999999999996</v>
      </c>
    </row>
    <row r="179" spans="1:1023">
      <c r="A179" s="286" t="s">
        <v>53</v>
      </c>
      <c r="B179" s="286"/>
      <c r="C179" s="286"/>
      <c r="D179" s="286"/>
      <c r="E179" s="286"/>
      <c r="F179" s="286"/>
      <c r="G179" s="286"/>
      <c r="H179" s="286"/>
      <c r="I179" s="286"/>
      <c r="J179" s="286"/>
      <c r="K179" s="286"/>
      <c r="L179" s="286"/>
      <c r="M179" s="286"/>
      <c r="N179" s="286"/>
      <c r="O179" s="286"/>
    </row>
    <row r="180" spans="1:1023" ht="15" customHeight="1">
      <c r="A180" s="169" t="s">
        <v>278</v>
      </c>
      <c r="B180" s="173" t="s">
        <v>71</v>
      </c>
      <c r="C180" s="169">
        <v>100</v>
      </c>
      <c r="D180" s="175">
        <v>0.6</v>
      </c>
      <c r="E180" s="175">
        <v>0.6</v>
      </c>
      <c r="F180" s="175">
        <v>15.4</v>
      </c>
      <c r="G180" s="169">
        <v>72</v>
      </c>
      <c r="H180" s="174">
        <v>0.05</v>
      </c>
      <c r="I180" s="169">
        <v>6</v>
      </c>
      <c r="J180" s="169">
        <v>5</v>
      </c>
      <c r="K180" s="175">
        <v>0.4</v>
      </c>
      <c r="L180" s="169">
        <v>30</v>
      </c>
      <c r="M180" s="169">
        <v>22</v>
      </c>
      <c r="N180" s="169">
        <v>17</v>
      </c>
      <c r="O180" s="175">
        <v>0.6</v>
      </c>
    </row>
    <row r="181" spans="1:1023" ht="15" customHeight="1">
      <c r="A181" s="169"/>
      <c r="B181" s="173" t="s">
        <v>266</v>
      </c>
      <c r="C181" s="169">
        <v>200</v>
      </c>
      <c r="D181" s="174">
        <v>1.23</v>
      </c>
      <c r="E181" s="174">
        <v>2.02</v>
      </c>
      <c r="F181" s="174">
        <v>10.17</v>
      </c>
      <c r="G181" s="175">
        <v>204.7</v>
      </c>
      <c r="H181" s="174">
        <v>0.04</v>
      </c>
      <c r="I181" s="175">
        <v>4.4000000000000004</v>
      </c>
      <c r="J181" s="174">
        <v>19.89</v>
      </c>
      <c r="K181" s="176"/>
      <c r="L181" s="174">
        <v>39.729999999999997</v>
      </c>
      <c r="M181" s="174">
        <v>28.69</v>
      </c>
      <c r="N181" s="174">
        <v>6.16</v>
      </c>
      <c r="O181" s="174">
        <v>0.53</v>
      </c>
    </row>
    <row r="182" spans="1:1023">
      <c r="A182" s="293" t="s">
        <v>59</v>
      </c>
      <c r="B182" s="293"/>
      <c r="C182" s="168">
        <v>300</v>
      </c>
      <c r="D182" s="174">
        <v>1.83</v>
      </c>
      <c r="E182" s="174">
        <v>2.62</v>
      </c>
      <c r="F182" s="174">
        <v>25.57</v>
      </c>
      <c r="G182" s="175">
        <v>276.7</v>
      </c>
      <c r="H182" s="174">
        <v>0.09</v>
      </c>
      <c r="I182" s="175">
        <v>10.4</v>
      </c>
      <c r="J182" s="174">
        <v>24.89</v>
      </c>
      <c r="K182" s="175">
        <v>0.4</v>
      </c>
      <c r="L182" s="174">
        <v>69.73</v>
      </c>
      <c r="M182" s="174">
        <v>50.69</v>
      </c>
      <c r="N182" s="174">
        <v>23.16</v>
      </c>
      <c r="O182" s="174">
        <v>1.1299999999999999</v>
      </c>
    </row>
    <row r="183" spans="1:1023">
      <c r="A183" s="293" t="s">
        <v>242</v>
      </c>
      <c r="B183" s="293"/>
      <c r="C183" s="177">
        <v>1930</v>
      </c>
      <c r="D183" s="174">
        <v>63.77</v>
      </c>
      <c r="E183" s="174">
        <v>43.73</v>
      </c>
      <c r="F183" s="174">
        <v>221.74</v>
      </c>
      <c r="G183" s="174">
        <v>1857.11</v>
      </c>
      <c r="H183" s="174">
        <v>1.1499999999999999</v>
      </c>
      <c r="I183" s="174">
        <v>110.58</v>
      </c>
      <c r="J183" s="174">
        <v>687.23</v>
      </c>
      <c r="K183" s="174">
        <v>8.15</v>
      </c>
      <c r="L183" s="174">
        <v>487.93</v>
      </c>
      <c r="M183" s="174">
        <v>1143.3399999999999</v>
      </c>
      <c r="N183" s="175">
        <v>406.9</v>
      </c>
      <c r="O183" s="174">
        <v>25.31</v>
      </c>
    </row>
    <row r="184" spans="1:1023" s="158" customFormat="1">
      <c r="A184" s="159" t="s">
        <v>261</v>
      </c>
      <c r="B184" s="154" t="s">
        <v>264</v>
      </c>
      <c r="C184" s="154"/>
      <c r="D184" s="154"/>
      <c r="E184" s="154"/>
      <c r="F184" s="283"/>
      <c r="G184" s="283"/>
      <c r="H184" s="292"/>
      <c r="I184" s="292"/>
      <c r="J184" s="292"/>
      <c r="K184" s="292"/>
      <c r="L184" s="292"/>
      <c r="M184" s="292"/>
      <c r="N184" s="156"/>
      <c r="O184" s="156"/>
      <c r="P184" s="156"/>
      <c r="Q184" s="156"/>
      <c r="R184" s="156"/>
      <c r="S184" s="156"/>
      <c r="T184" s="156"/>
      <c r="U184" s="156"/>
      <c r="V184" s="156"/>
      <c r="W184" s="156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56"/>
      <c r="AS184" s="156"/>
      <c r="AT184" s="156"/>
      <c r="AU184" s="156"/>
      <c r="AV184" s="156"/>
      <c r="AW184" s="156"/>
      <c r="AX184" s="156"/>
      <c r="AY184" s="156"/>
      <c r="AZ184" s="156"/>
      <c r="BA184" s="156"/>
      <c r="BB184" s="156"/>
      <c r="BC184" s="156"/>
      <c r="BD184" s="156"/>
      <c r="BE184" s="156"/>
      <c r="BF184" s="156"/>
      <c r="BG184" s="156"/>
      <c r="BH184" s="156"/>
      <c r="BI184" s="156"/>
      <c r="BJ184" s="156"/>
      <c r="BK184" s="156"/>
      <c r="BL184" s="156"/>
      <c r="BM184" s="156"/>
      <c r="BN184" s="156"/>
      <c r="BO184" s="156"/>
      <c r="BP184" s="156"/>
      <c r="BQ184" s="156"/>
      <c r="BR184" s="156"/>
      <c r="BS184" s="156"/>
      <c r="BT184" s="156"/>
      <c r="BU184" s="156"/>
      <c r="BV184" s="156"/>
      <c r="BW184" s="156"/>
      <c r="BX184" s="156"/>
      <c r="BY184" s="156"/>
      <c r="BZ184" s="156"/>
      <c r="CA184" s="156"/>
      <c r="CB184" s="156"/>
      <c r="CC184" s="156"/>
      <c r="CD184" s="156"/>
      <c r="CE184" s="156"/>
      <c r="CF184" s="156"/>
      <c r="CG184" s="156"/>
      <c r="CH184" s="156"/>
      <c r="CI184" s="156"/>
      <c r="CJ184" s="156"/>
      <c r="CK184" s="156"/>
      <c r="CL184" s="156"/>
      <c r="CM184" s="156"/>
      <c r="CN184" s="156"/>
      <c r="CO184" s="156"/>
      <c r="CP184" s="156"/>
      <c r="CQ184" s="156"/>
      <c r="CR184" s="156"/>
      <c r="CS184" s="156"/>
      <c r="CT184" s="156"/>
      <c r="CU184" s="156"/>
      <c r="CV184" s="156"/>
      <c r="CW184" s="156"/>
      <c r="CX184" s="156"/>
      <c r="CY184" s="156"/>
      <c r="CZ184" s="156"/>
      <c r="DA184" s="156"/>
      <c r="DB184" s="156"/>
      <c r="DC184" s="156"/>
      <c r="DD184" s="156"/>
      <c r="DE184" s="156"/>
      <c r="DF184" s="156"/>
      <c r="DG184" s="156"/>
      <c r="DH184" s="156"/>
      <c r="DI184" s="156"/>
      <c r="DJ184" s="156"/>
      <c r="DK184" s="156"/>
      <c r="DL184" s="156"/>
      <c r="DM184" s="156"/>
      <c r="DN184" s="156"/>
      <c r="DO184" s="156"/>
      <c r="DP184" s="156"/>
      <c r="DQ184" s="156"/>
      <c r="DR184" s="156"/>
      <c r="DS184" s="156"/>
      <c r="DT184" s="156"/>
      <c r="DU184" s="156"/>
      <c r="DV184" s="156"/>
      <c r="DW184" s="156"/>
      <c r="DX184" s="156"/>
      <c r="DY184" s="156"/>
      <c r="DZ184" s="156"/>
      <c r="EA184" s="156"/>
      <c r="EB184" s="156"/>
      <c r="EC184" s="156"/>
      <c r="ED184" s="156"/>
      <c r="EE184" s="156"/>
      <c r="EF184" s="156"/>
      <c r="EG184" s="156"/>
      <c r="EH184" s="156"/>
      <c r="EI184" s="156"/>
      <c r="EJ184" s="156"/>
      <c r="EK184" s="156"/>
      <c r="EL184" s="156"/>
      <c r="EM184" s="156"/>
      <c r="EN184" s="156"/>
      <c r="EO184" s="156"/>
      <c r="EP184" s="156"/>
      <c r="EQ184" s="156"/>
      <c r="ER184" s="156"/>
      <c r="ES184" s="156"/>
      <c r="ET184" s="156"/>
      <c r="EU184" s="156"/>
      <c r="EV184" s="156"/>
      <c r="EW184" s="156"/>
      <c r="EX184" s="156"/>
      <c r="EY184" s="156"/>
      <c r="EZ184" s="156"/>
      <c r="FA184" s="156"/>
      <c r="FB184" s="156"/>
      <c r="FC184" s="156"/>
      <c r="FD184" s="156"/>
      <c r="FE184" s="156"/>
      <c r="FF184" s="156"/>
      <c r="FG184" s="156"/>
      <c r="FH184" s="156"/>
      <c r="FI184" s="156"/>
      <c r="FJ184" s="156"/>
      <c r="FK184" s="156"/>
      <c r="FL184" s="156"/>
      <c r="FM184" s="156"/>
      <c r="FN184" s="156"/>
      <c r="FO184" s="156"/>
      <c r="FP184" s="156"/>
      <c r="FQ184" s="156"/>
      <c r="FR184" s="156"/>
      <c r="FS184" s="156"/>
      <c r="FT184" s="156"/>
      <c r="FU184" s="156"/>
      <c r="FV184" s="156"/>
      <c r="FW184" s="156"/>
      <c r="FX184" s="156"/>
      <c r="FY184" s="156"/>
      <c r="FZ184" s="156"/>
      <c r="GA184" s="156"/>
      <c r="GB184" s="156"/>
      <c r="GC184" s="156"/>
      <c r="GD184" s="156"/>
      <c r="GE184" s="156"/>
      <c r="GF184" s="156"/>
      <c r="GG184" s="156"/>
      <c r="GH184" s="156"/>
      <c r="GI184" s="156"/>
      <c r="GJ184" s="156"/>
      <c r="GK184" s="156"/>
      <c r="GL184" s="156"/>
      <c r="GM184" s="156"/>
      <c r="GN184" s="156"/>
      <c r="GO184" s="156"/>
      <c r="GP184" s="156"/>
      <c r="GQ184" s="156"/>
      <c r="GR184" s="156"/>
      <c r="GS184" s="156"/>
      <c r="GT184" s="156"/>
      <c r="GU184" s="156"/>
      <c r="GV184" s="156"/>
      <c r="GW184" s="156"/>
      <c r="GX184" s="156"/>
      <c r="GY184" s="156"/>
      <c r="GZ184" s="156"/>
      <c r="HA184" s="156"/>
      <c r="HB184" s="156"/>
      <c r="HC184" s="156"/>
      <c r="HD184" s="156"/>
      <c r="HE184" s="156"/>
      <c r="HF184" s="156"/>
      <c r="HG184" s="156"/>
      <c r="HH184" s="156"/>
      <c r="HI184" s="156"/>
      <c r="HJ184" s="156"/>
      <c r="HK184" s="156"/>
      <c r="HL184" s="156"/>
      <c r="HM184" s="156"/>
      <c r="HN184" s="156"/>
      <c r="HO184" s="156"/>
      <c r="HP184" s="156"/>
      <c r="HQ184" s="156"/>
      <c r="HR184" s="156"/>
      <c r="HS184" s="156"/>
      <c r="HT184" s="156"/>
      <c r="HU184" s="156"/>
      <c r="HV184" s="156"/>
      <c r="HW184" s="156"/>
      <c r="HX184" s="156"/>
      <c r="HY184" s="156"/>
      <c r="HZ184" s="156"/>
      <c r="IA184" s="156"/>
      <c r="IB184" s="156"/>
      <c r="IC184" s="156"/>
      <c r="ID184" s="156"/>
      <c r="IE184" s="156"/>
      <c r="IF184" s="156"/>
      <c r="IG184" s="156"/>
      <c r="IH184" s="156"/>
      <c r="II184" s="156"/>
      <c r="IJ184" s="156"/>
      <c r="IK184" s="156"/>
      <c r="IL184" s="156"/>
      <c r="IM184" s="156"/>
      <c r="IN184" s="156"/>
      <c r="IO184" s="156"/>
      <c r="IP184" s="156"/>
      <c r="IQ184" s="156"/>
      <c r="IR184" s="156"/>
      <c r="IS184" s="156"/>
      <c r="IT184" s="156"/>
      <c r="IU184" s="156"/>
      <c r="IV184" s="156"/>
      <c r="IW184" s="156"/>
      <c r="IX184" s="156"/>
      <c r="IY184" s="156"/>
      <c r="IZ184" s="156"/>
      <c r="JA184" s="156"/>
      <c r="JB184" s="156"/>
      <c r="JC184" s="156"/>
      <c r="JD184" s="156"/>
      <c r="JE184" s="156"/>
      <c r="JF184" s="156"/>
      <c r="JG184" s="156"/>
      <c r="JH184" s="156"/>
      <c r="JI184" s="156"/>
      <c r="JJ184" s="156"/>
      <c r="JK184" s="156"/>
      <c r="JL184" s="156"/>
      <c r="JM184" s="156"/>
      <c r="JN184" s="156"/>
      <c r="JO184" s="156"/>
      <c r="JP184" s="156"/>
      <c r="JQ184" s="156"/>
      <c r="JR184" s="156"/>
      <c r="JS184" s="156"/>
      <c r="JT184" s="156"/>
      <c r="JU184" s="156"/>
      <c r="JV184" s="156"/>
      <c r="JW184" s="156"/>
      <c r="JX184" s="156"/>
      <c r="JY184" s="156"/>
      <c r="JZ184" s="156"/>
      <c r="KA184" s="156"/>
      <c r="KB184" s="156"/>
      <c r="KC184" s="156"/>
      <c r="KD184" s="156"/>
      <c r="KE184" s="156"/>
      <c r="KF184" s="156"/>
      <c r="KG184" s="156"/>
      <c r="KH184" s="156"/>
      <c r="KI184" s="156"/>
      <c r="KJ184" s="156"/>
      <c r="KK184" s="156"/>
      <c r="KL184" s="156"/>
      <c r="KM184" s="156"/>
      <c r="KN184" s="156"/>
      <c r="KO184" s="156"/>
      <c r="KP184" s="156"/>
      <c r="KQ184" s="156"/>
      <c r="KR184" s="156"/>
      <c r="KS184" s="156"/>
      <c r="KT184" s="156"/>
      <c r="KU184" s="156"/>
      <c r="KV184" s="156"/>
      <c r="KW184" s="156"/>
      <c r="KX184" s="156"/>
      <c r="KY184" s="156"/>
      <c r="KZ184" s="156"/>
      <c r="LA184" s="156"/>
      <c r="LB184" s="156"/>
      <c r="LC184" s="156"/>
      <c r="LD184" s="156"/>
      <c r="LE184" s="156"/>
      <c r="LF184" s="156"/>
      <c r="LG184" s="156"/>
      <c r="LH184" s="156"/>
      <c r="LI184" s="156"/>
      <c r="LJ184" s="156"/>
      <c r="LK184" s="156"/>
      <c r="LL184" s="156"/>
      <c r="LM184" s="156"/>
      <c r="LN184" s="156"/>
      <c r="LO184" s="156"/>
      <c r="LP184" s="156"/>
      <c r="LQ184" s="156"/>
      <c r="LR184" s="156"/>
      <c r="LS184" s="156"/>
      <c r="LT184" s="156"/>
      <c r="LU184" s="156"/>
      <c r="LV184" s="156"/>
      <c r="LW184" s="156"/>
      <c r="LX184" s="156"/>
      <c r="LY184" s="156"/>
      <c r="LZ184" s="156"/>
      <c r="MA184" s="156"/>
      <c r="MB184" s="156"/>
      <c r="MC184" s="156"/>
      <c r="MD184" s="156"/>
      <c r="ME184" s="156"/>
      <c r="MF184" s="156"/>
      <c r="MG184" s="156"/>
      <c r="MH184" s="156"/>
      <c r="MI184" s="156"/>
      <c r="MJ184" s="156"/>
      <c r="MK184" s="156"/>
      <c r="ML184" s="156"/>
      <c r="MM184" s="156"/>
      <c r="MN184" s="156"/>
      <c r="MO184" s="156"/>
      <c r="MP184" s="156"/>
      <c r="MQ184" s="156"/>
      <c r="MR184" s="156"/>
      <c r="MS184" s="156"/>
      <c r="MT184" s="156"/>
      <c r="MU184" s="156"/>
      <c r="MV184" s="156"/>
      <c r="MW184" s="156"/>
      <c r="MX184" s="156"/>
      <c r="MY184" s="156"/>
      <c r="MZ184" s="156"/>
      <c r="NA184" s="156"/>
      <c r="NB184" s="156"/>
      <c r="NC184" s="156"/>
      <c r="ND184" s="156"/>
      <c r="NE184" s="156"/>
      <c r="NF184" s="156"/>
      <c r="NG184" s="156"/>
      <c r="NH184" s="156"/>
      <c r="NI184" s="156"/>
      <c r="NJ184" s="156"/>
      <c r="NK184" s="156"/>
      <c r="NL184" s="156"/>
      <c r="NM184" s="156"/>
      <c r="NN184" s="156"/>
      <c r="NO184" s="156"/>
      <c r="NP184" s="156"/>
      <c r="NQ184" s="156"/>
      <c r="NR184" s="156"/>
      <c r="NS184" s="156"/>
      <c r="NT184" s="156"/>
      <c r="NU184" s="156"/>
      <c r="NV184" s="156"/>
      <c r="NW184" s="156"/>
      <c r="NX184" s="156"/>
      <c r="NY184" s="156"/>
      <c r="NZ184" s="156"/>
      <c r="OA184" s="156"/>
      <c r="OB184" s="156"/>
      <c r="OC184" s="156"/>
      <c r="OD184" s="156"/>
      <c r="OE184" s="156"/>
      <c r="OF184" s="156"/>
      <c r="OG184" s="156"/>
      <c r="OH184" s="156"/>
      <c r="OI184" s="156"/>
      <c r="OJ184" s="156"/>
      <c r="OK184" s="156"/>
      <c r="OL184" s="156"/>
      <c r="OM184" s="156"/>
      <c r="ON184" s="156"/>
      <c r="OO184" s="156"/>
      <c r="OP184" s="156"/>
      <c r="OQ184" s="156"/>
      <c r="OR184" s="156"/>
      <c r="OS184" s="156"/>
      <c r="OT184" s="156"/>
      <c r="OU184" s="156"/>
      <c r="OV184" s="156"/>
      <c r="OW184" s="156"/>
      <c r="OX184" s="156"/>
      <c r="OY184" s="156"/>
      <c r="OZ184" s="156"/>
      <c r="PA184" s="156"/>
      <c r="PB184" s="156"/>
      <c r="PC184" s="156"/>
      <c r="PD184" s="156"/>
      <c r="PE184" s="156"/>
      <c r="PF184" s="156"/>
      <c r="PG184" s="156"/>
      <c r="PH184" s="156"/>
      <c r="PI184" s="156"/>
      <c r="PJ184" s="156"/>
      <c r="PK184" s="156"/>
      <c r="PL184" s="156"/>
      <c r="PM184" s="156"/>
      <c r="PN184" s="156"/>
      <c r="PO184" s="156"/>
      <c r="PP184" s="156"/>
      <c r="PQ184" s="156"/>
      <c r="PR184" s="156"/>
      <c r="PS184" s="156"/>
      <c r="PT184" s="156"/>
      <c r="PU184" s="156"/>
      <c r="PV184" s="156"/>
      <c r="PW184" s="156"/>
      <c r="PX184" s="156"/>
      <c r="PY184" s="156"/>
      <c r="PZ184" s="156"/>
      <c r="QA184" s="156"/>
      <c r="QB184" s="156"/>
      <c r="QC184" s="156"/>
      <c r="QD184" s="156"/>
      <c r="QE184" s="156"/>
      <c r="QF184" s="156"/>
      <c r="QG184" s="156"/>
      <c r="QH184" s="156"/>
      <c r="QI184" s="156"/>
      <c r="QJ184" s="156"/>
      <c r="QK184" s="156"/>
      <c r="QL184" s="156"/>
      <c r="QM184" s="156"/>
      <c r="QN184" s="156"/>
      <c r="QO184" s="156"/>
      <c r="QP184" s="156"/>
      <c r="QQ184" s="156"/>
      <c r="QR184" s="156"/>
      <c r="QS184" s="156"/>
      <c r="QT184" s="156"/>
      <c r="QU184" s="156"/>
      <c r="QV184" s="156"/>
      <c r="QW184" s="156"/>
      <c r="QX184" s="156"/>
      <c r="QY184" s="156"/>
      <c r="QZ184" s="156"/>
      <c r="RA184" s="156"/>
      <c r="RB184" s="156"/>
      <c r="RC184" s="156"/>
      <c r="RD184" s="156"/>
      <c r="RE184" s="156"/>
      <c r="RF184" s="156"/>
      <c r="RG184" s="156"/>
      <c r="RH184" s="156"/>
      <c r="RI184" s="156"/>
      <c r="RJ184" s="156"/>
      <c r="RK184" s="156"/>
      <c r="RL184" s="156"/>
      <c r="RM184" s="156"/>
      <c r="RN184" s="156"/>
      <c r="RO184" s="156"/>
      <c r="RP184" s="156"/>
      <c r="RQ184" s="156"/>
      <c r="RR184" s="156"/>
      <c r="RS184" s="156"/>
      <c r="RT184" s="156"/>
      <c r="RU184" s="156"/>
      <c r="RV184" s="156"/>
      <c r="RW184" s="156"/>
      <c r="RX184" s="156"/>
      <c r="RY184" s="156"/>
      <c r="RZ184" s="156"/>
      <c r="SA184" s="156"/>
      <c r="SB184" s="156"/>
      <c r="SC184" s="156"/>
      <c r="SD184" s="156"/>
      <c r="SE184" s="156"/>
      <c r="SF184" s="156"/>
      <c r="SG184" s="156"/>
      <c r="SH184" s="156"/>
      <c r="SI184" s="156"/>
      <c r="SJ184" s="156"/>
      <c r="SK184" s="156"/>
      <c r="SL184" s="156"/>
      <c r="SM184" s="156"/>
      <c r="SN184" s="156"/>
      <c r="SO184" s="156"/>
      <c r="SP184" s="156"/>
      <c r="SQ184" s="156"/>
      <c r="SR184" s="156"/>
      <c r="SS184" s="156"/>
      <c r="ST184" s="156"/>
      <c r="SU184" s="156"/>
      <c r="SV184" s="156"/>
      <c r="SW184" s="156"/>
      <c r="SX184" s="156"/>
      <c r="SY184" s="156"/>
      <c r="SZ184" s="156"/>
      <c r="TA184" s="156"/>
      <c r="TB184" s="156"/>
      <c r="TC184" s="156"/>
      <c r="TD184" s="156"/>
      <c r="TE184" s="156"/>
      <c r="TF184" s="156"/>
      <c r="TG184" s="156"/>
      <c r="TH184" s="156"/>
      <c r="TI184" s="156"/>
      <c r="TJ184" s="156"/>
      <c r="TK184" s="156"/>
      <c r="TL184" s="156"/>
      <c r="TM184" s="156"/>
      <c r="TN184" s="156"/>
      <c r="TO184" s="156"/>
      <c r="TP184" s="156"/>
      <c r="TQ184" s="156"/>
      <c r="TR184" s="156"/>
      <c r="TS184" s="156"/>
      <c r="TT184" s="156"/>
      <c r="TU184" s="156"/>
      <c r="TV184" s="156"/>
      <c r="TW184" s="156"/>
      <c r="TX184" s="156"/>
      <c r="TY184" s="156"/>
      <c r="TZ184" s="156"/>
      <c r="UA184" s="156"/>
      <c r="UB184" s="156"/>
      <c r="UC184" s="156"/>
      <c r="UD184" s="156"/>
      <c r="UE184" s="156"/>
      <c r="UF184" s="156"/>
      <c r="UG184" s="156"/>
      <c r="UH184" s="156"/>
      <c r="UI184" s="156"/>
      <c r="UJ184" s="156"/>
      <c r="UK184" s="156"/>
      <c r="UL184" s="156"/>
      <c r="UM184" s="156"/>
      <c r="UN184" s="156"/>
      <c r="UO184" s="156"/>
      <c r="UP184" s="156"/>
      <c r="UQ184" s="156"/>
      <c r="UR184" s="156"/>
      <c r="US184" s="156"/>
      <c r="UT184" s="156"/>
      <c r="UU184" s="156"/>
      <c r="UV184" s="156"/>
      <c r="UW184" s="156"/>
      <c r="UX184" s="156"/>
      <c r="UY184" s="156"/>
      <c r="UZ184" s="156"/>
      <c r="VA184" s="156"/>
      <c r="VB184" s="156"/>
      <c r="VC184" s="156"/>
      <c r="VD184" s="156"/>
      <c r="VE184" s="156"/>
      <c r="VF184" s="156"/>
      <c r="VG184" s="156"/>
      <c r="VH184" s="156"/>
      <c r="VI184" s="156"/>
      <c r="VJ184" s="156"/>
      <c r="VK184" s="156"/>
      <c r="VL184" s="156"/>
      <c r="VM184" s="156"/>
      <c r="VN184" s="156"/>
      <c r="VO184" s="156"/>
      <c r="VP184" s="156"/>
      <c r="VQ184" s="156"/>
      <c r="VR184" s="156"/>
      <c r="VS184" s="156"/>
      <c r="VT184" s="156"/>
      <c r="VU184" s="156"/>
      <c r="VV184" s="156"/>
      <c r="VW184" s="156"/>
      <c r="VX184" s="156"/>
      <c r="VY184" s="156"/>
      <c r="VZ184" s="156"/>
      <c r="WA184" s="156"/>
      <c r="WB184" s="156"/>
      <c r="WC184" s="156"/>
      <c r="WD184" s="156"/>
      <c r="WE184" s="156"/>
      <c r="WF184" s="156"/>
      <c r="WG184" s="156"/>
      <c r="WH184" s="156"/>
      <c r="WI184" s="156"/>
      <c r="WJ184" s="156"/>
      <c r="WK184" s="156"/>
      <c r="WL184" s="156"/>
      <c r="WM184" s="156"/>
      <c r="WN184" s="156"/>
      <c r="WO184" s="156"/>
      <c r="WP184" s="156"/>
      <c r="WQ184" s="156"/>
      <c r="WR184" s="156"/>
      <c r="WS184" s="156"/>
      <c r="WT184" s="156"/>
      <c r="WU184" s="156"/>
      <c r="WV184" s="156"/>
      <c r="WW184" s="156"/>
      <c r="WX184" s="156"/>
      <c r="WY184" s="156"/>
      <c r="WZ184" s="156"/>
      <c r="XA184" s="156"/>
      <c r="XB184" s="156"/>
      <c r="XC184" s="156"/>
      <c r="XD184" s="156"/>
      <c r="XE184" s="156"/>
      <c r="XF184" s="156"/>
      <c r="XG184" s="156"/>
      <c r="XH184" s="156"/>
      <c r="XI184" s="156"/>
      <c r="XJ184" s="156"/>
      <c r="XK184" s="156"/>
      <c r="XL184" s="156"/>
      <c r="XM184" s="156"/>
      <c r="XN184" s="156"/>
      <c r="XO184" s="156"/>
      <c r="XP184" s="156"/>
      <c r="XQ184" s="156"/>
      <c r="XR184" s="156"/>
      <c r="XS184" s="156"/>
      <c r="XT184" s="156"/>
      <c r="XU184" s="156"/>
      <c r="XV184" s="156"/>
      <c r="XW184" s="156"/>
      <c r="XX184" s="156"/>
      <c r="XY184" s="156"/>
      <c r="XZ184" s="156"/>
      <c r="YA184" s="156"/>
      <c r="YB184" s="156"/>
      <c r="YC184" s="156"/>
      <c r="YD184" s="156"/>
      <c r="YE184" s="156"/>
      <c r="YF184" s="156"/>
      <c r="YG184" s="156"/>
      <c r="YH184" s="156"/>
      <c r="YI184" s="156"/>
      <c r="YJ184" s="156"/>
      <c r="YK184" s="156"/>
      <c r="YL184" s="156"/>
      <c r="YM184" s="156"/>
      <c r="YN184" s="156"/>
      <c r="YO184" s="156"/>
      <c r="YP184" s="156"/>
      <c r="YQ184" s="156"/>
      <c r="YR184" s="156"/>
      <c r="YS184" s="156"/>
      <c r="YT184" s="156"/>
      <c r="YU184" s="156"/>
      <c r="YV184" s="156"/>
      <c r="YW184" s="156"/>
      <c r="YX184" s="156"/>
      <c r="YY184" s="156"/>
      <c r="YZ184" s="156"/>
      <c r="ZA184" s="156"/>
      <c r="ZB184" s="156"/>
      <c r="ZC184" s="156"/>
      <c r="ZD184" s="156"/>
      <c r="ZE184" s="156"/>
      <c r="ZF184" s="156"/>
      <c r="ZG184" s="156"/>
      <c r="ZH184" s="156"/>
      <c r="ZI184" s="156"/>
      <c r="ZJ184" s="156"/>
      <c r="ZK184" s="156"/>
      <c r="ZL184" s="156"/>
      <c r="ZM184" s="156"/>
      <c r="ZN184" s="156"/>
      <c r="ZO184" s="156"/>
      <c r="ZP184" s="156"/>
      <c r="ZQ184" s="156"/>
      <c r="ZR184" s="156"/>
      <c r="ZS184" s="156"/>
      <c r="ZT184" s="156"/>
      <c r="ZU184" s="156"/>
      <c r="ZV184" s="156"/>
      <c r="ZW184" s="156"/>
      <c r="ZX184" s="156"/>
      <c r="ZY184" s="156"/>
      <c r="ZZ184" s="156"/>
      <c r="AAA184" s="156"/>
      <c r="AAB184" s="156"/>
      <c r="AAC184" s="156"/>
      <c r="AAD184" s="156"/>
      <c r="AAE184" s="156"/>
      <c r="AAF184" s="156"/>
      <c r="AAG184" s="156"/>
      <c r="AAH184" s="156"/>
      <c r="AAI184" s="156"/>
      <c r="AAJ184" s="156"/>
      <c r="AAK184" s="156"/>
      <c r="AAL184" s="156"/>
      <c r="AAM184" s="156"/>
      <c r="AAN184" s="156"/>
      <c r="AAO184" s="156"/>
      <c r="AAP184" s="156"/>
      <c r="AAQ184" s="156"/>
      <c r="AAR184" s="156"/>
      <c r="AAS184" s="156"/>
      <c r="AAT184" s="156"/>
      <c r="AAU184" s="156"/>
      <c r="AAV184" s="156"/>
      <c r="AAW184" s="156"/>
      <c r="AAX184" s="156"/>
      <c r="AAY184" s="156"/>
      <c r="AAZ184" s="156"/>
      <c r="ABA184" s="156"/>
      <c r="ABB184" s="156"/>
      <c r="ABC184" s="156"/>
      <c r="ABD184" s="156"/>
      <c r="ABE184" s="156"/>
      <c r="ABF184" s="156"/>
      <c r="ABG184" s="156"/>
      <c r="ABH184" s="156"/>
      <c r="ABI184" s="156"/>
      <c r="ABJ184" s="156"/>
      <c r="ABK184" s="156"/>
      <c r="ABL184" s="156"/>
      <c r="ABM184" s="156"/>
      <c r="ABN184" s="156"/>
      <c r="ABO184" s="156"/>
      <c r="ABP184" s="156"/>
      <c r="ABQ184" s="156"/>
      <c r="ABR184" s="156"/>
      <c r="ABS184" s="156"/>
      <c r="ABT184" s="156"/>
      <c r="ABU184" s="156"/>
      <c r="ABV184" s="156"/>
      <c r="ABW184" s="156"/>
      <c r="ABX184" s="156"/>
      <c r="ABY184" s="156"/>
      <c r="ABZ184" s="156"/>
      <c r="ACA184" s="156"/>
      <c r="ACB184" s="156"/>
      <c r="ACC184" s="156"/>
      <c r="ACD184" s="156"/>
      <c r="ACE184" s="156"/>
      <c r="ACF184" s="156"/>
      <c r="ACG184" s="156"/>
      <c r="ACH184" s="156"/>
      <c r="ACI184" s="156"/>
      <c r="ACJ184" s="156"/>
      <c r="ACK184" s="156"/>
      <c r="ACL184" s="156"/>
      <c r="ACM184" s="156"/>
      <c r="ACN184" s="156"/>
      <c r="ACO184" s="156"/>
      <c r="ACP184" s="156"/>
      <c r="ACQ184" s="156"/>
      <c r="ACR184" s="156"/>
      <c r="ACS184" s="156"/>
      <c r="ACT184" s="156"/>
      <c r="ACU184" s="156"/>
      <c r="ACV184" s="156"/>
      <c r="ACW184" s="156"/>
      <c r="ACX184" s="156"/>
      <c r="ACY184" s="156"/>
      <c r="ACZ184" s="156"/>
      <c r="ADA184" s="156"/>
      <c r="ADB184" s="156"/>
      <c r="ADC184" s="156"/>
      <c r="ADD184" s="156"/>
      <c r="ADE184" s="156"/>
      <c r="ADF184" s="156"/>
      <c r="ADG184" s="156"/>
      <c r="ADH184" s="156"/>
      <c r="ADI184" s="156"/>
      <c r="ADJ184" s="156"/>
      <c r="ADK184" s="156"/>
      <c r="ADL184" s="156"/>
      <c r="ADM184" s="156"/>
      <c r="ADN184" s="156"/>
      <c r="ADO184" s="156"/>
      <c r="ADP184" s="156"/>
      <c r="ADQ184" s="156"/>
      <c r="ADR184" s="156"/>
      <c r="ADS184" s="156"/>
      <c r="ADT184" s="156"/>
      <c r="ADU184" s="156"/>
      <c r="ADV184" s="156"/>
      <c r="ADW184" s="156"/>
      <c r="ADX184" s="156"/>
      <c r="ADY184" s="156"/>
      <c r="ADZ184" s="156"/>
      <c r="AEA184" s="156"/>
      <c r="AEB184" s="156"/>
      <c r="AEC184" s="156"/>
      <c r="AED184" s="156"/>
      <c r="AEE184" s="156"/>
      <c r="AEF184" s="156"/>
      <c r="AEG184" s="156"/>
      <c r="AEH184" s="156"/>
      <c r="AEI184" s="156"/>
      <c r="AEJ184" s="156"/>
      <c r="AEK184" s="156"/>
      <c r="AEL184" s="156"/>
      <c r="AEM184" s="156"/>
      <c r="AEN184" s="156"/>
      <c r="AEO184" s="156"/>
      <c r="AEP184" s="156"/>
      <c r="AEQ184" s="156"/>
      <c r="AER184" s="156"/>
      <c r="AES184" s="156"/>
      <c r="AET184" s="156"/>
      <c r="AEU184" s="156"/>
      <c r="AEV184" s="156"/>
      <c r="AEW184" s="156"/>
      <c r="AEX184" s="156"/>
      <c r="AEY184" s="156"/>
      <c r="AEZ184" s="156"/>
      <c r="AFA184" s="156"/>
      <c r="AFB184" s="156"/>
      <c r="AFC184" s="156"/>
      <c r="AFD184" s="156"/>
      <c r="AFE184" s="156"/>
      <c r="AFF184" s="156"/>
      <c r="AFG184" s="156"/>
      <c r="AFH184" s="156"/>
      <c r="AFI184" s="156"/>
      <c r="AFJ184" s="156"/>
      <c r="AFK184" s="156"/>
      <c r="AFL184" s="156"/>
      <c r="AFM184" s="156"/>
      <c r="AFN184" s="156"/>
      <c r="AFO184" s="156"/>
      <c r="AFP184" s="156"/>
      <c r="AFQ184" s="156"/>
      <c r="AFR184" s="156"/>
      <c r="AFS184" s="156"/>
      <c r="AFT184" s="156"/>
      <c r="AFU184" s="156"/>
      <c r="AFV184" s="156"/>
      <c r="AFW184" s="156"/>
      <c r="AFX184" s="156"/>
      <c r="AFY184" s="156"/>
      <c r="AFZ184" s="156"/>
      <c r="AGA184" s="156"/>
      <c r="AGB184" s="156"/>
      <c r="AGC184" s="156"/>
      <c r="AGD184" s="156"/>
      <c r="AGE184" s="156"/>
      <c r="AGF184" s="156"/>
      <c r="AGG184" s="156"/>
      <c r="AGH184" s="156"/>
      <c r="AGI184" s="156"/>
      <c r="AGJ184" s="156"/>
      <c r="AGK184" s="156"/>
      <c r="AGL184" s="156"/>
      <c r="AGM184" s="156"/>
      <c r="AGN184" s="156"/>
      <c r="AGO184" s="156"/>
      <c r="AGP184" s="156"/>
      <c r="AGQ184" s="156"/>
      <c r="AGR184" s="156"/>
      <c r="AGS184" s="156"/>
      <c r="AGT184" s="156"/>
      <c r="AGU184" s="156"/>
      <c r="AGV184" s="156"/>
      <c r="AGW184" s="156"/>
      <c r="AGX184" s="156"/>
      <c r="AGY184" s="156"/>
      <c r="AGZ184" s="156"/>
      <c r="AHA184" s="156"/>
      <c r="AHB184" s="156"/>
      <c r="AHC184" s="156"/>
      <c r="AHD184" s="156"/>
      <c r="AHE184" s="156"/>
      <c r="AHF184" s="156"/>
      <c r="AHG184" s="156"/>
      <c r="AHH184" s="156"/>
      <c r="AHI184" s="156"/>
      <c r="AHJ184" s="156"/>
      <c r="AHK184" s="156"/>
      <c r="AHL184" s="156"/>
      <c r="AHM184" s="156"/>
      <c r="AHN184" s="156"/>
      <c r="AHO184" s="156"/>
      <c r="AHP184" s="156"/>
      <c r="AHQ184" s="156"/>
      <c r="AHR184" s="156"/>
      <c r="AHS184" s="156"/>
      <c r="AHT184" s="156"/>
      <c r="AHU184" s="156"/>
      <c r="AHV184" s="156"/>
      <c r="AHW184" s="156"/>
      <c r="AHX184" s="156"/>
      <c r="AHY184" s="156"/>
      <c r="AHZ184" s="156"/>
      <c r="AIA184" s="156"/>
      <c r="AIB184" s="156"/>
      <c r="AIC184" s="156"/>
      <c r="AID184" s="156"/>
      <c r="AIE184" s="156"/>
      <c r="AIF184" s="156"/>
      <c r="AIG184" s="156"/>
      <c r="AIH184" s="156"/>
      <c r="AII184" s="156"/>
      <c r="AIJ184" s="156"/>
      <c r="AIK184" s="156"/>
      <c r="AIL184" s="156"/>
      <c r="AIM184" s="156"/>
      <c r="AIN184" s="156"/>
      <c r="AIO184" s="156"/>
      <c r="AIP184" s="156"/>
      <c r="AIQ184" s="156"/>
      <c r="AIR184" s="156"/>
      <c r="AIS184" s="156"/>
      <c r="AIT184" s="156"/>
      <c r="AIU184" s="156"/>
      <c r="AIV184" s="156"/>
      <c r="AIW184" s="156"/>
      <c r="AIX184" s="156"/>
      <c r="AIY184" s="156"/>
      <c r="AIZ184" s="156"/>
      <c r="AJA184" s="156"/>
      <c r="AJB184" s="156"/>
      <c r="AJC184" s="156"/>
      <c r="AJD184" s="156"/>
      <c r="AJE184" s="156"/>
      <c r="AJF184" s="156"/>
      <c r="AJG184" s="156"/>
      <c r="AJH184" s="156"/>
      <c r="AJI184" s="156"/>
      <c r="AJJ184" s="156"/>
      <c r="AJK184" s="156"/>
      <c r="AJL184" s="156"/>
      <c r="AJM184" s="156"/>
      <c r="AJN184" s="156"/>
      <c r="AJO184" s="156"/>
      <c r="AJP184" s="156"/>
      <c r="AJQ184" s="156"/>
      <c r="AJR184" s="156"/>
      <c r="AJS184" s="156"/>
      <c r="AJT184" s="156"/>
      <c r="AJU184" s="156"/>
      <c r="AJV184" s="156"/>
      <c r="AJW184" s="156"/>
      <c r="AJX184" s="156"/>
      <c r="AJY184" s="156"/>
      <c r="AJZ184" s="156"/>
      <c r="AKA184" s="156"/>
      <c r="AKB184" s="156"/>
      <c r="AKC184" s="156"/>
      <c r="AKD184" s="156"/>
      <c r="AKE184" s="156"/>
      <c r="AKF184" s="156"/>
      <c r="AKG184" s="156"/>
      <c r="AKH184" s="156"/>
      <c r="AKI184" s="156"/>
      <c r="AKJ184" s="156"/>
      <c r="AKK184" s="156"/>
      <c r="AKL184" s="156"/>
      <c r="AKM184" s="156"/>
      <c r="AKN184" s="156"/>
      <c r="AKO184" s="156"/>
      <c r="AKP184" s="156"/>
      <c r="AKQ184" s="156"/>
      <c r="AKR184" s="156"/>
      <c r="AKS184" s="156"/>
      <c r="AKT184" s="156"/>
      <c r="AKU184" s="156"/>
      <c r="AKV184" s="156"/>
      <c r="AKW184" s="156"/>
      <c r="AKX184" s="156"/>
      <c r="AKY184" s="156"/>
      <c r="AKZ184" s="156"/>
      <c r="ALA184" s="156"/>
      <c r="ALB184" s="156"/>
      <c r="ALC184" s="156"/>
      <c r="ALD184" s="156"/>
      <c r="ALE184" s="156"/>
      <c r="ALF184" s="156"/>
      <c r="ALG184" s="156"/>
      <c r="ALH184" s="156"/>
      <c r="ALI184" s="156"/>
      <c r="ALJ184" s="156"/>
      <c r="ALK184" s="156"/>
      <c r="ALL184" s="156"/>
      <c r="ALM184" s="156"/>
      <c r="ALN184" s="156"/>
      <c r="ALO184" s="156"/>
      <c r="ALP184" s="156"/>
      <c r="ALQ184" s="156"/>
      <c r="ALR184" s="156"/>
      <c r="ALS184" s="156"/>
      <c r="ALT184" s="156"/>
      <c r="ALU184" s="156"/>
      <c r="ALV184" s="156"/>
      <c r="ALW184" s="156"/>
      <c r="ALX184" s="156"/>
      <c r="ALY184" s="156"/>
      <c r="ALZ184" s="156"/>
      <c r="AMA184" s="156"/>
      <c r="AMB184" s="156"/>
      <c r="AMC184" s="156"/>
      <c r="AMD184" s="156"/>
      <c r="AME184" s="156"/>
      <c r="AMF184" s="156"/>
      <c r="AMG184" s="156"/>
      <c r="AMH184" s="156"/>
      <c r="AMI184" s="156"/>
    </row>
    <row r="185" spans="1:1023" s="158" customFormat="1">
      <c r="A185" s="159" t="s">
        <v>262</v>
      </c>
      <c r="B185" s="154" t="s">
        <v>265</v>
      </c>
      <c r="C185" s="154"/>
      <c r="D185" s="154"/>
      <c r="E185" s="154"/>
      <c r="F185" s="283"/>
      <c r="G185" s="283"/>
      <c r="H185" s="284"/>
      <c r="I185" s="284"/>
      <c r="J185" s="284"/>
      <c r="K185" s="284"/>
      <c r="L185" s="284"/>
      <c r="M185" s="284"/>
      <c r="N185" s="156"/>
      <c r="O185" s="156"/>
      <c r="P185" s="156"/>
      <c r="Q185" s="156"/>
      <c r="R185" s="156"/>
      <c r="S185" s="156"/>
      <c r="T185" s="156"/>
      <c r="U185" s="156"/>
      <c r="V185" s="156"/>
      <c r="W185" s="156"/>
      <c r="X185" s="156"/>
      <c r="Y185" s="156"/>
      <c r="Z185" s="156"/>
      <c r="AA185" s="156"/>
      <c r="AB185" s="156"/>
      <c r="AC185" s="156"/>
      <c r="AD185" s="156"/>
      <c r="AE185" s="156"/>
      <c r="AF185" s="156"/>
      <c r="AG185" s="156"/>
      <c r="AH185" s="156"/>
      <c r="AI185" s="156"/>
      <c r="AJ185" s="156"/>
      <c r="AK185" s="156"/>
      <c r="AL185" s="156"/>
      <c r="AM185" s="156"/>
      <c r="AN185" s="156"/>
      <c r="AO185" s="156"/>
      <c r="AP185" s="156"/>
      <c r="AQ185" s="156"/>
      <c r="AR185" s="156"/>
      <c r="AS185" s="156"/>
      <c r="AT185" s="156"/>
      <c r="AU185" s="156"/>
      <c r="AV185" s="156"/>
      <c r="AW185" s="156"/>
      <c r="AX185" s="156"/>
      <c r="AY185" s="156"/>
      <c r="AZ185" s="156"/>
      <c r="BA185" s="156"/>
      <c r="BB185" s="156"/>
      <c r="BC185" s="156"/>
      <c r="BD185" s="156"/>
      <c r="BE185" s="156"/>
      <c r="BF185" s="156"/>
      <c r="BG185" s="156"/>
      <c r="BH185" s="156"/>
      <c r="BI185" s="156"/>
      <c r="BJ185" s="156"/>
      <c r="BK185" s="156"/>
      <c r="BL185" s="156"/>
      <c r="BM185" s="156"/>
      <c r="BN185" s="156"/>
      <c r="BO185" s="156"/>
      <c r="BP185" s="156"/>
      <c r="BQ185" s="156"/>
      <c r="BR185" s="156"/>
      <c r="BS185" s="156"/>
      <c r="BT185" s="156"/>
      <c r="BU185" s="156"/>
      <c r="BV185" s="156"/>
      <c r="BW185" s="156"/>
      <c r="BX185" s="156"/>
      <c r="BY185" s="156"/>
      <c r="BZ185" s="156"/>
      <c r="CA185" s="156"/>
      <c r="CB185" s="156"/>
      <c r="CC185" s="156"/>
      <c r="CD185" s="156"/>
      <c r="CE185" s="156"/>
      <c r="CF185" s="156"/>
      <c r="CG185" s="156"/>
      <c r="CH185" s="156"/>
      <c r="CI185" s="156"/>
      <c r="CJ185" s="156"/>
      <c r="CK185" s="156"/>
      <c r="CL185" s="156"/>
      <c r="CM185" s="156"/>
      <c r="CN185" s="156"/>
      <c r="CO185" s="156"/>
      <c r="CP185" s="156"/>
      <c r="CQ185" s="156"/>
      <c r="CR185" s="156"/>
      <c r="CS185" s="156"/>
      <c r="CT185" s="156"/>
      <c r="CU185" s="156"/>
      <c r="CV185" s="156"/>
      <c r="CW185" s="156"/>
      <c r="CX185" s="156"/>
      <c r="CY185" s="156"/>
      <c r="CZ185" s="156"/>
      <c r="DA185" s="156"/>
      <c r="DB185" s="156"/>
      <c r="DC185" s="156"/>
      <c r="DD185" s="156"/>
      <c r="DE185" s="156"/>
      <c r="DF185" s="156"/>
      <c r="DG185" s="156"/>
      <c r="DH185" s="156"/>
      <c r="DI185" s="156"/>
      <c r="DJ185" s="156"/>
      <c r="DK185" s="156"/>
      <c r="DL185" s="156"/>
      <c r="DM185" s="156"/>
      <c r="DN185" s="156"/>
      <c r="DO185" s="156"/>
      <c r="DP185" s="156"/>
      <c r="DQ185" s="156"/>
      <c r="DR185" s="156"/>
      <c r="DS185" s="156"/>
      <c r="DT185" s="156"/>
      <c r="DU185" s="156"/>
      <c r="DV185" s="156"/>
      <c r="DW185" s="156"/>
      <c r="DX185" s="156"/>
      <c r="DY185" s="156"/>
      <c r="DZ185" s="156"/>
      <c r="EA185" s="156"/>
      <c r="EB185" s="156"/>
      <c r="EC185" s="156"/>
      <c r="ED185" s="156"/>
      <c r="EE185" s="156"/>
      <c r="EF185" s="156"/>
      <c r="EG185" s="156"/>
      <c r="EH185" s="156"/>
      <c r="EI185" s="156"/>
      <c r="EJ185" s="156"/>
      <c r="EK185" s="156"/>
      <c r="EL185" s="156"/>
      <c r="EM185" s="156"/>
      <c r="EN185" s="156"/>
      <c r="EO185" s="156"/>
      <c r="EP185" s="156"/>
      <c r="EQ185" s="156"/>
      <c r="ER185" s="156"/>
      <c r="ES185" s="156"/>
      <c r="ET185" s="156"/>
      <c r="EU185" s="156"/>
      <c r="EV185" s="156"/>
      <c r="EW185" s="156"/>
      <c r="EX185" s="156"/>
      <c r="EY185" s="156"/>
      <c r="EZ185" s="156"/>
      <c r="FA185" s="156"/>
      <c r="FB185" s="156"/>
      <c r="FC185" s="156"/>
      <c r="FD185" s="156"/>
      <c r="FE185" s="156"/>
      <c r="FF185" s="156"/>
      <c r="FG185" s="156"/>
      <c r="FH185" s="156"/>
      <c r="FI185" s="156"/>
      <c r="FJ185" s="156"/>
      <c r="FK185" s="156"/>
      <c r="FL185" s="156"/>
      <c r="FM185" s="156"/>
      <c r="FN185" s="156"/>
      <c r="FO185" s="156"/>
      <c r="FP185" s="156"/>
      <c r="FQ185" s="156"/>
      <c r="FR185" s="156"/>
      <c r="FS185" s="156"/>
      <c r="FT185" s="156"/>
      <c r="FU185" s="156"/>
      <c r="FV185" s="156"/>
      <c r="FW185" s="156"/>
      <c r="FX185" s="156"/>
      <c r="FY185" s="156"/>
      <c r="FZ185" s="156"/>
      <c r="GA185" s="156"/>
      <c r="GB185" s="156"/>
      <c r="GC185" s="156"/>
      <c r="GD185" s="156"/>
      <c r="GE185" s="156"/>
      <c r="GF185" s="156"/>
      <c r="GG185" s="156"/>
      <c r="GH185" s="156"/>
      <c r="GI185" s="156"/>
      <c r="GJ185" s="156"/>
      <c r="GK185" s="156"/>
      <c r="GL185" s="156"/>
      <c r="GM185" s="156"/>
      <c r="GN185" s="156"/>
      <c r="GO185" s="156"/>
      <c r="GP185" s="156"/>
      <c r="GQ185" s="156"/>
      <c r="GR185" s="156"/>
      <c r="GS185" s="156"/>
      <c r="GT185" s="156"/>
      <c r="GU185" s="156"/>
      <c r="GV185" s="156"/>
      <c r="GW185" s="156"/>
      <c r="GX185" s="156"/>
      <c r="GY185" s="156"/>
      <c r="GZ185" s="156"/>
      <c r="HA185" s="156"/>
      <c r="HB185" s="156"/>
      <c r="HC185" s="156"/>
      <c r="HD185" s="156"/>
      <c r="HE185" s="156"/>
      <c r="HF185" s="156"/>
      <c r="HG185" s="156"/>
      <c r="HH185" s="156"/>
      <c r="HI185" s="156"/>
      <c r="HJ185" s="156"/>
      <c r="HK185" s="156"/>
      <c r="HL185" s="156"/>
      <c r="HM185" s="156"/>
      <c r="HN185" s="156"/>
      <c r="HO185" s="156"/>
      <c r="HP185" s="156"/>
      <c r="HQ185" s="156"/>
      <c r="HR185" s="156"/>
      <c r="HS185" s="156"/>
      <c r="HT185" s="156"/>
      <c r="HU185" s="156"/>
      <c r="HV185" s="156"/>
      <c r="HW185" s="156"/>
      <c r="HX185" s="156"/>
      <c r="HY185" s="156"/>
      <c r="HZ185" s="156"/>
      <c r="IA185" s="156"/>
      <c r="IB185" s="156"/>
      <c r="IC185" s="156"/>
      <c r="ID185" s="156"/>
      <c r="IE185" s="156"/>
      <c r="IF185" s="156"/>
      <c r="IG185" s="156"/>
      <c r="IH185" s="156"/>
      <c r="II185" s="156"/>
      <c r="IJ185" s="156"/>
      <c r="IK185" s="156"/>
      <c r="IL185" s="156"/>
      <c r="IM185" s="156"/>
      <c r="IN185" s="156"/>
      <c r="IO185" s="156"/>
      <c r="IP185" s="156"/>
      <c r="IQ185" s="156"/>
      <c r="IR185" s="156"/>
      <c r="IS185" s="156"/>
      <c r="IT185" s="156"/>
      <c r="IU185" s="156"/>
      <c r="IV185" s="156"/>
      <c r="IW185" s="156"/>
      <c r="IX185" s="156"/>
      <c r="IY185" s="156"/>
      <c r="IZ185" s="156"/>
      <c r="JA185" s="156"/>
      <c r="JB185" s="156"/>
      <c r="JC185" s="156"/>
      <c r="JD185" s="156"/>
      <c r="JE185" s="156"/>
      <c r="JF185" s="156"/>
      <c r="JG185" s="156"/>
      <c r="JH185" s="156"/>
      <c r="JI185" s="156"/>
      <c r="JJ185" s="156"/>
      <c r="JK185" s="156"/>
      <c r="JL185" s="156"/>
      <c r="JM185" s="156"/>
      <c r="JN185" s="156"/>
      <c r="JO185" s="156"/>
      <c r="JP185" s="156"/>
      <c r="JQ185" s="156"/>
      <c r="JR185" s="156"/>
      <c r="JS185" s="156"/>
      <c r="JT185" s="156"/>
      <c r="JU185" s="156"/>
      <c r="JV185" s="156"/>
      <c r="JW185" s="156"/>
      <c r="JX185" s="156"/>
      <c r="JY185" s="156"/>
      <c r="JZ185" s="156"/>
      <c r="KA185" s="156"/>
      <c r="KB185" s="156"/>
      <c r="KC185" s="156"/>
      <c r="KD185" s="156"/>
      <c r="KE185" s="156"/>
      <c r="KF185" s="156"/>
      <c r="KG185" s="156"/>
      <c r="KH185" s="156"/>
      <c r="KI185" s="156"/>
      <c r="KJ185" s="156"/>
      <c r="KK185" s="156"/>
      <c r="KL185" s="156"/>
      <c r="KM185" s="156"/>
      <c r="KN185" s="156"/>
      <c r="KO185" s="156"/>
      <c r="KP185" s="156"/>
      <c r="KQ185" s="156"/>
      <c r="KR185" s="156"/>
      <c r="KS185" s="156"/>
      <c r="KT185" s="156"/>
      <c r="KU185" s="156"/>
      <c r="KV185" s="156"/>
      <c r="KW185" s="156"/>
      <c r="KX185" s="156"/>
      <c r="KY185" s="156"/>
      <c r="KZ185" s="156"/>
      <c r="LA185" s="156"/>
      <c r="LB185" s="156"/>
      <c r="LC185" s="156"/>
      <c r="LD185" s="156"/>
      <c r="LE185" s="156"/>
      <c r="LF185" s="156"/>
      <c r="LG185" s="156"/>
      <c r="LH185" s="156"/>
      <c r="LI185" s="156"/>
      <c r="LJ185" s="156"/>
      <c r="LK185" s="156"/>
      <c r="LL185" s="156"/>
      <c r="LM185" s="156"/>
      <c r="LN185" s="156"/>
      <c r="LO185" s="156"/>
      <c r="LP185" s="156"/>
      <c r="LQ185" s="156"/>
      <c r="LR185" s="156"/>
      <c r="LS185" s="156"/>
      <c r="LT185" s="156"/>
      <c r="LU185" s="156"/>
      <c r="LV185" s="156"/>
      <c r="LW185" s="156"/>
      <c r="LX185" s="156"/>
      <c r="LY185" s="156"/>
      <c r="LZ185" s="156"/>
      <c r="MA185" s="156"/>
      <c r="MB185" s="156"/>
      <c r="MC185" s="156"/>
      <c r="MD185" s="156"/>
      <c r="ME185" s="156"/>
      <c r="MF185" s="156"/>
      <c r="MG185" s="156"/>
      <c r="MH185" s="156"/>
      <c r="MI185" s="156"/>
      <c r="MJ185" s="156"/>
      <c r="MK185" s="156"/>
      <c r="ML185" s="156"/>
      <c r="MM185" s="156"/>
      <c r="MN185" s="156"/>
      <c r="MO185" s="156"/>
      <c r="MP185" s="156"/>
      <c r="MQ185" s="156"/>
      <c r="MR185" s="156"/>
      <c r="MS185" s="156"/>
      <c r="MT185" s="156"/>
      <c r="MU185" s="156"/>
      <c r="MV185" s="156"/>
      <c r="MW185" s="156"/>
      <c r="MX185" s="156"/>
      <c r="MY185" s="156"/>
      <c r="MZ185" s="156"/>
      <c r="NA185" s="156"/>
      <c r="NB185" s="156"/>
      <c r="NC185" s="156"/>
      <c r="ND185" s="156"/>
      <c r="NE185" s="156"/>
      <c r="NF185" s="156"/>
      <c r="NG185" s="156"/>
      <c r="NH185" s="156"/>
      <c r="NI185" s="156"/>
      <c r="NJ185" s="156"/>
      <c r="NK185" s="156"/>
      <c r="NL185" s="156"/>
      <c r="NM185" s="156"/>
      <c r="NN185" s="156"/>
      <c r="NO185" s="156"/>
      <c r="NP185" s="156"/>
      <c r="NQ185" s="156"/>
      <c r="NR185" s="156"/>
      <c r="NS185" s="156"/>
      <c r="NT185" s="156"/>
      <c r="NU185" s="156"/>
      <c r="NV185" s="156"/>
      <c r="NW185" s="156"/>
      <c r="NX185" s="156"/>
      <c r="NY185" s="156"/>
      <c r="NZ185" s="156"/>
      <c r="OA185" s="156"/>
      <c r="OB185" s="156"/>
      <c r="OC185" s="156"/>
      <c r="OD185" s="156"/>
      <c r="OE185" s="156"/>
      <c r="OF185" s="156"/>
      <c r="OG185" s="156"/>
      <c r="OH185" s="156"/>
      <c r="OI185" s="156"/>
      <c r="OJ185" s="156"/>
      <c r="OK185" s="156"/>
      <c r="OL185" s="156"/>
      <c r="OM185" s="156"/>
      <c r="ON185" s="156"/>
      <c r="OO185" s="156"/>
      <c r="OP185" s="156"/>
      <c r="OQ185" s="156"/>
      <c r="OR185" s="156"/>
      <c r="OS185" s="156"/>
      <c r="OT185" s="156"/>
      <c r="OU185" s="156"/>
      <c r="OV185" s="156"/>
      <c r="OW185" s="156"/>
      <c r="OX185" s="156"/>
      <c r="OY185" s="156"/>
      <c r="OZ185" s="156"/>
      <c r="PA185" s="156"/>
      <c r="PB185" s="156"/>
      <c r="PC185" s="156"/>
      <c r="PD185" s="156"/>
      <c r="PE185" s="156"/>
      <c r="PF185" s="156"/>
      <c r="PG185" s="156"/>
      <c r="PH185" s="156"/>
      <c r="PI185" s="156"/>
      <c r="PJ185" s="156"/>
      <c r="PK185" s="156"/>
      <c r="PL185" s="156"/>
      <c r="PM185" s="156"/>
      <c r="PN185" s="156"/>
      <c r="PO185" s="156"/>
      <c r="PP185" s="156"/>
      <c r="PQ185" s="156"/>
      <c r="PR185" s="156"/>
      <c r="PS185" s="156"/>
      <c r="PT185" s="156"/>
      <c r="PU185" s="156"/>
      <c r="PV185" s="156"/>
      <c r="PW185" s="156"/>
      <c r="PX185" s="156"/>
      <c r="PY185" s="156"/>
      <c r="PZ185" s="156"/>
      <c r="QA185" s="156"/>
      <c r="QB185" s="156"/>
      <c r="QC185" s="156"/>
      <c r="QD185" s="156"/>
      <c r="QE185" s="156"/>
      <c r="QF185" s="156"/>
      <c r="QG185" s="156"/>
      <c r="QH185" s="156"/>
      <c r="QI185" s="156"/>
      <c r="QJ185" s="156"/>
      <c r="QK185" s="156"/>
      <c r="QL185" s="156"/>
      <c r="QM185" s="156"/>
      <c r="QN185" s="156"/>
      <c r="QO185" s="156"/>
      <c r="QP185" s="156"/>
      <c r="QQ185" s="156"/>
      <c r="QR185" s="156"/>
      <c r="QS185" s="156"/>
      <c r="QT185" s="156"/>
      <c r="QU185" s="156"/>
      <c r="QV185" s="156"/>
      <c r="QW185" s="156"/>
      <c r="QX185" s="156"/>
      <c r="QY185" s="156"/>
      <c r="QZ185" s="156"/>
      <c r="RA185" s="156"/>
      <c r="RB185" s="156"/>
      <c r="RC185" s="156"/>
      <c r="RD185" s="156"/>
      <c r="RE185" s="156"/>
      <c r="RF185" s="156"/>
      <c r="RG185" s="156"/>
      <c r="RH185" s="156"/>
      <c r="RI185" s="156"/>
      <c r="RJ185" s="156"/>
      <c r="RK185" s="156"/>
      <c r="RL185" s="156"/>
      <c r="RM185" s="156"/>
      <c r="RN185" s="156"/>
      <c r="RO185" s="156"/>
      <c r="RP185" s="156"/>
      <c r="RQ185" s="156"/>
      <c r="RR185" s="156"/>
      <c r="RS185" s="156"/>
      <c r="RT185" s="156"/>
      <c r="RU185" s="156"/>
      <c r="RV185" s="156"/>
      <c r="RW185" s="156"/>
      <c r="RX185" s="156"/>
      <c r="RY185" s="156"/>
      <c r="RZ185" s="156"/>
      <c r="SA185" s="156"/>
      <c r="SB185" s="156"/>
      <c r="SC185" s="156"/>
      <c r="SD185" s="156"/>
      <c r="SE185" s="156"/>
      <c r="SF185" s="156"/>
      <c r="SG185" s="156"/>
      <c r="SH185" s="156"/>
      <c r="SI185" s="156"/>
      <c r="SJ185" s="156"/>
      <c r="SK185" s="156"/>
      <c r="SL185" s="156"/>
      <c r="SM185" s="156"/>
      <c r="SN185" s="156"/>
      <c r="SO185" s="156"/>
      <c r="SP185" s="156"/>
      <c r="SQ185" s="156"/>
      <c r="SR185" s="156"/>
      <c r="SS185" s="156"/>
      <c r="ST185" s="156"/>
      <c r="SU185" s="156"/>
      <c r="SV185" s="156"/>
      <c r="SW185" s="156"/>
      <c r="SX185" s="156"/>
      <c r="SY185" s="156"/>
      <c r="SZ185" s="156"/>
      <c r="TA185" s="156"/>
      <c r="TB185" s="156"/>
      <c r="TC185" s="156"/>
      <c r="TD185" s="156"/>
      <c r="TE185" s="156"/>
      <c r="TF185" s="156"/>
      <c r="TG185" s="156"/>
      <c r="TH185" s="156"/>
      <c r="TI185" s="156"/>
      <c r="TJ185" s="156"/>
      <c r="TK185" s="156"/>
      <c r="TL185" s="156"/>
      <c r="TM185" s="156"/>
      <c r="TN185" s="156"/>
      <c r="TO185" s="156"/>
      <c r="TP185" s="156"/>
      <c r="TQ185" s="156"/>
      <c r="TR185" s="156"/>
      <c r="TS185" s="156"/>
      <c r="TT185" s="156"/>
      <c r="TU185" s="156"/>
      <c r="TV185" s="156"/>
      <c r="TW185" s="156"/>
      <c r="TX185" s="156"/>
      <c r="TY185" s="156"/>
      <c r="TZ185" s="156"/>
      <c r="UA185" s="156"/>
      <c r="UB185" s="156"/>
      <c r="UC185" s="156"/>
      <c r="UD185" s="156"/>
      <c r="UE185" s="156"/>
      <c r="UF185" s="156"/>
      <c r="UG185" s="156"/>
      <c r="UH185" s="156"/>
      <c r="UI185" s="156"/>
      <c r="UJ185" s="156"/>
      <c r="UK185" s="156"/>
      <c r="UL185" s="156"/>
      <c r="UM185" s="156"/>
      <c r="UN185" s="156"/>
      <c r="UO185" s="156"/>
      <c r="UP185" s="156"/>
      <c r="UQ185" s="156"/>
      <c r="UR185" s="156"/>
      <c r="US185" s="156"/>
      <c r="UT185" s="156"/>
      <c r="UU185" s="156"/>
      <c r="UV185" s="156"/>
      <c r="UW185" s="156"/>
      <c r="UX185" s="156"/>
      <c r="UY185" s="156"/>
      <c r="UZ185" s="156"/>
      <c r="VA185" s="156"/>
      <c r="VB185" s="156"/>
      <c r="VC185" s="156"/>
      <c r="VD185" s="156"/>
      <c r="VE185" s="156"/>
      <c r="VF185" s="156"/>
      <c r="VG185" s="156"/>
      <c r="VH185" s="156"/>
      <c r="VI185" s="156"/>
      <c r="VJ185" s="156"/>
      <c r="VK185" s="156"/>
      <c r="VL185" s="156"/>
      <c r="VM185" s="156"/>
      <c r="VN185" s="156"/>
      <c r="VO185" s="156"/>
      <c r="VP185" s="156"/>
      <c r="VQ185" s="156"/>
      <c r="VR185" s="156"/>
      <c r="VS185" s="156"/>
      <c r="VT185" s="156"/>
      <c r="VU185" s="156"/>
      <c r="VV185" s="156"/>
      <c r="VW185" s="156"/>
      <c r="VX185" s="156"/>
      <c r="VY185" s="156"/>
      <c r="VZ185" s="156"/>
      <c r="WA185" s="156"/>
      <c r="WB185" s="156"/>
      <c r="WC185" s="156"/>
      <c r="WD185" s="156"/>
      <c r="WE185" s="156"/>
      <c r="WF185" s="156"/>
      <c r="WG185" s="156"/>
      <c r="WH185" s="156"/>
      <c r="WI185" s="156"/>
      <c r="WJ185" s="156"/>
      <c r="WK185" s="156"/>
      <c r="WL185" s="156"/>
      <c r="WM185" s="156"/>
      <c r="WN185" s="156"/>
      <c r="WO185" s="156"/>
      <c r="WP185" s="156"/>
      <c r="WQ185" s="156"/>
      <c r="WR185" s="156"/>
      <c r="WS185" s="156"/>
      <c r="WT185" s="156"/>
      <c r="WU185" s="156"/>
      <c r="WV185" s="156"/>
      <c r="WW185" s="156"/>
      <c r="WX185" s="156"/>
      <c r="WY185" s="156"/>
      <c r="WZ185" s="156"/>
      <c r="XA185" s="156"/>
      <c r="XB185" s="156"/>
      <c r="XC185" s="156"/>
      <c r="XD185" s="156"/>
      <c r="XE185" s="156"/>
      <c r="XF185" s="156"/>
      <c r="XG185" s="156"/>
      <c r="XH185" s="156"/>
      <c r="XI185" s="156"/>
      <c r="XJ185" s="156"/>
      <c r="XK185" s="156"/>
      <c r="XL185" s="156"/>
      <c r="XM185" s="156"/>
      <c r="XN185" s="156"/>
      <c r="XO185" s="156"/>
      <c r="XP185" s="156"/>
      <c r="XQ185" s="156"/>
      <c r="XR185" s="156"/>
      <c r="XS185" s="156"/>
      <c r="XT185" s="156"/>
      <c r="XU185" s="156"/>
      <c r="XV185" s="156"/>
      <c r="XW185" s="156"/>
      <c r="XX185" s="156"/>
      <c r="XY185" s="156"/>
      <c r="XZ185" s="156"/>
      <c r="YA185" s="156"/>
      <c r="YB185" s="156"/>
      <c r="YC185" s="156"/>
      <c r="YD185" s="156"/>
      <c r="YE185" s="156"/>
      <c r="YF185" s="156"/>
      <c r="YG185" s="156"/>
      <c r="YH185" s="156"/>
      <c r="YI185" s="156"/>
      <c r="YJ185" s="156"/>
      <c r="YK185" s="156"/>
      <c r="YL185" s="156"/>
      <c r="YM185" s="156"/>
      <c r="YN185" s="156"/>
      <c r="YO185" s="156"/>
      <c r="YP185" s="156"/>
      <c r="YQ185" s="156"/>
      <c r="YR185" s="156"/>
      <c r="YS185" s="156"/>
      <c r="YT185" s="156"/>
      <c r="YU185" s="156"/>
      <c r="YV185" s="156"/>
      <c r="YW185" s="156"/>
      <c r="YX185" s="156"/>
      <c r="YY185" s="156"/>
      <c r="YZ185" s="156"/>
      <c r="ZA185" s="156"/>
      <c r="ZB185" s="156"/>
      <c r="ZC185" s="156"/>
      <c r="ZD185" s="156"/>
      <c r="ZE185" s="156"/>
      <c r="ZF185" s="156"/>
      <c r="ZG185" s="156"/>
      <c r="ZH185" s="156"/>
      <c r="ZI185" s="156"/>
      <c r="ZJ185" s="156"/>
      <c r="ZK185" s="156"/>
      <c r="ZL185" s="156"/>
      <c r="ZM185" s="156"/>
      <c r="ZN185" s="156"/>
      <c r="ZO185" s="156"/>
      <c r="ZP185" s="156"/>
      <c r="ZQ185" s="156"/>
      <c r="ZR185" s="156"/>
      <c r="ZS185" s="156"/>
      <c r="ZT185" s="156"/>
      <c r="ZU185" s="156"/>
      <c r="ZV185" s="156"/>
      <c r="ZW185" s="156"/>
      <c r="ZX185" s="156"/>
      <c r="ZY185" s="156"/>
      <c r="ZZ185" s="156"/>
      <c r="AAA185" s="156"/>
      <c r="AAB185" s="156"/>
      <c r="AAC185" s="156"/>
      <c r="AAD185" s="156"/>
      <c r="AAE185" s="156"/>
      <c r="AAF185" s="156"/>
      <c r="AAG185" s="156"/>
      <c r="AAH185" s="156"/>
      <c r="AAI185" s="156"/>
      <c r="AAJ185" s="156"/>
      <c r="AAK185" s="156"/>
      <c r="AAL185" s="156"/>
      <c r="AAM185" s="156"/>
      <c r="AAN185" s="156"/>
      <c r="AAO185" s="156"/>
      <c r="AAP185" s="156"/>
      <c r="AAQ185" s="156"/>
      <c r="AAR185" s="156"/>
      <c r="AAS185" s="156"/>
      <c r="AAT185" s="156"/>
      <c r="AAU185" s="156"/>
      <c r="AAV185" s="156"/>
      <c r="AAW185" s="156"/>
      <c r="AAX185" s="156"/>
      <c r="AAY185" s="156"/>
      <c r="AAZ185" s="156"/>
      <c r="ABA185" s="156"/>
      <c r="ABB185" s="156"/>
      <c r="ABC185" s="156"/>
      <c r="ABD185" s="156"/>
      <c r="ABE185" s="156"/>
      <c r="ABF185" s="156"/>
      <c r="ABG185" s="156"/>
      <c r="ABH185" s="156"/>
      <c r="ABI185" s="156"/>
      <c r="ABJ185" s="156"/>
      <c r="ABK185" s="156"/>
      <c r="ABL185" s="156"/>
      <c r="ABM185" s="156"/>
      <c r="ABN185" s="156"/>
      <c r="ABO185" s="156"/>
      <c r="ABP185" s="156"/>
      <c r="ABQ185" s="156"/>
      <c r="ABR185" s="156"/>
      <c r="ABS185" s="156"/>
      <c r="ABT185" s="156"/>
      <c r="ABU185" s="156"/>
      <c r="ABV185" s="156"/>
      <c r="ABW185" s="156"/>
      <c r="ABX185" s="156"/>
      <c r="ABY185" s="156"/>
      <c r="ABZ185" s="156"/>
      <c r="ACA185" s="156"/>
      <c r="ACB185" s="156"/>
      <c r="ACC185" s="156"/>
      <c r="ACD185" s="156"/>
      <c r="ACE185" s="156"/>
      <c r="ACF185" s="156"/>
      <c r="ACG185" s="156"/>
      <c r="ACH185" s="156"/>
      <c r="ACI185" s="156"/>
      <c r="ACJ185" s="156"/>
      <c r="ACK185" s="156"/>
      <c r="ACL185" s="156"/>
      <c r="ACM185" s="156"/>
      <c r="ACN185" s="156"/>
      <c r="ACO185" s="156"/>
      <c r="ACP185" s="156"/>
      <c r="ACQ185" s="156"/>
      <c r="ACR185" s="156"/>
      <c r="ACS185" s="156"/>
      <c r="ACT185" s="156"/>
      <c r="ACU185" s="156"/>
      <c r="ACV185" s="156"/>
      <c r="ACW185" s="156"/>
      <c r="ACX185" s="156"/>
      <c r="ACY185" s="156"/>
      <c r="ACZ185" s="156"/>
      <c r="ADA185" s="156"/>
      <c r="ADB185" s="156"/>
      <c r="ADC185" s="156"/>
      <c r="ADD185" s="156"/>
      <c r="ADE185" s="156"/>
      <c r="ADF185" s="156"/>
      <c r="ADG185" s="156"/>
      <c r="ADH185" s="156"/>
      <c r="ADI185" s="156"/>
      <c r="ADJ185" s="156"/>
      <c r="ADK185" s="156"/>
      <c r="ADL185" s="156"/>
      <c r="ADM185" s="156"/>
      <c r="ADN185" s="156"/>
      <c r="ADO185" s="156"/>
      <c r="ADP185" s="156"/>
      <c r="ADQ185" s="156"/>
      <c r="ADR185" s="156"/>
      <c r="ADS185" s="156"/>
      <c r="ADT185" s="156"/>
      <c r="ADU185" s="156"/>
      <c r="ADV185" s="156"/>
      <c r="ADW185" s="156"/>
      <c r="ADX185" s="156"/>
      <c r="ADY185" s="156"/>
      <c r="ADZ185" s="156"/>
      <c r="AEA185" s="156"/>
      <c r="AEB185" s="156"/>
      <c r="AEC185" s="156"/>
      <c r="AED185" s="156"/>
      <c r="AEE185" s="156"/>
      <c r="AEF185" s="156"/>
      <c r="AEG185" s="156"/>
      <c r="AEH185" s="156"/>
      <c r="AEI185" s="156"/>
      <c r="AEJ185" s="156"/>
      <c r="AEK185" s="156"/>
      <c r="AEL185" s="156"/>
      <c r="AEM185" s="156"/>
      <c r="AEN185" s="156"/>
      <c r="AEO185" s="156"/>
      <c r="AEP185" s="156"/>
      <c r="AEQ185" s="156"/>
      <c r="AER185" s="156"/>
      <c r="AES185" s="156"/>
      <c r="AET185" s="156"/>
      <c r="AEU185" s="156"/>
      <c r="AEV185" s="156"/>
      <c r="AEW185" s="156"/>
      <c r="AEX185" s="156"/>
      <c r="AEY185" s="156"/>
      <c r="AEZ185" s="156"/>
      <c r="AFA185" s="156"/>
      <c r="AFB185" s="156"/>
      <c r="AFC185" s="156"/>
      <c r="AFD185" s="156"/>
      <c r="AFE185" s="156"/>
      <c r="AFF185" s="156"/>
      <c r="AFG185" s="156"/>
      <c r="AFH185" s="156"/>
      <c r="AFI185" s="156"/>
      <c r="AFJ185" s="156"/>
      <c r="AFK185" s="156"/>
      <c r="AFL185" s="156"/>
      <c r="AFM185" s="156"/>
      <c r="AFN185" s="156"/>
      <c r="AFO185" s="156"/>
      <c r="AFP185" s="156"/>
      <c r="AFQ185" s="156"/>
      <c r="AFR185" s="156"/>
      <c r="AFS185" s="156"/>
      <c r="AFT185" s="156"/>
      <c r="AFU185" s="156"/>
      <c r="AFV185" s="156"/>
      <c r="AFW185" s="156"/>
      <c r="AFX185" s="156"/>
      <c r="AFY185" s="156"/>
      <c r="AFZ185" s="156"/>
      <c r="AGA185" s="156"/>
      <c r="AGB185" s="156"/>
      <c r="AGC185" s="156"/>
      <c r="AGD185" s="156"/>
      <c r="AGE185" s="156"/>
      <c r="AGF185" s="156"/>
      <c r="AGG185" s="156"/>
      <c r="AGH185" s="156"/>
      <c r="AGI185" s="156"/>
      <c r="AGJ185" s="156"/>
      <c r="AGK185" s="156"/>
      <c r="AGL185" s="156"/>
      <c r="AGM185" s="156"/>
      <c r="AGN185" s="156"/>
      <c r="AGO185" s="156"/>
      <c r="AGP185" s="156"/>
      <c r="AGQ185" s="156"/>
      <c r="AGR185" s="156"/>
      <c r="AGS185" s="156"/>
      <c r="AGT185" s="156"/>
      <c r="AGU185" s="156"/>
      <c r="AGV185" s="156"/>
      <c r="AGW185" s="156"/>
      <c r="AGX185" s="156"/>
      <c r="AGY185" s="156"/>
      <c r="AGZ185" s="156"/>
      <c r="AHA185" s="156"/>
      <c r="AHB185" s="156"/>
      <c r="AHC185" s="156"/>
      <c r="AHD185" s="156"/>
      <c r="AHE185" s="156"/>
      <c r="AHF185" s="156"/>
      <c r="AHG185" s="156"/>
      <c r="AHH185" s="156"/>
      <c r="AHI185" s="156"/>
      <c r="AHJ185" s="156"/>
      <c r="AHK185" s="156"/>
      <c r="AHL185" s="156"/>
      <c r="AHM185" s="156"/>
      <c r="AHN185" s="156"/>
      <c r="AHO185" s="156"/>
      <c r="AHP185" s="156"/>
      <c r="AHQ185" s="156"/>
      <c r="AHR185" s="156"/>
      <c r="AHS185" s="156"/>
      <c r="AHT185" s="156"/>
      <c r="AHU185" s="156"/>
      <c r="AHV185" s="156"/>
      <c r="AHW185" s="156"/>
      <c r="AHX185" s="156"/>
      <c r="AHY185" s="156"/>
      <c r="AHZ185" s="156"/>
      <c r="AIA185" s="156"/>
      <c r="AIB185" s="156"/>
      <c r="AIC185" s="156"/>
      <c r="AID185" s="156"/>
      <c r="AIE185" s="156"/>
      <c r="AIF185" s="156"/>
      <c r="AIG185" s="156"/>
      <c r="AIH185" s="156"/>
      <c r="AII185" s="156"/>
      <c r="AIJ185" s="156"/>
      <c r="AIK185" s="156"/>
      <c r="AIL185" s="156"/>
      <c r="AIM185" s="156"/>
      <c r="AIN185" s="156"/>
      <c r="AIO185" s="156"/>
      <c r="AIP185" s="156"/>
      <c r="AIQ185" s="156"/>
      <c r="AIR185" s="156"/>
      <c r="AIS185" s="156"/>
      <c r="AIT185" s="156"/>
      <c r="AIU185" s="156"/>
      <c r="AIV185" s="156"/>
      <c r="AIW185" s="156"/>
      <c r="AIX185" s="156"/>
      <c r="AIY185" s="156"/>
      <c r="AIZ185" s="156"/>
      <c r="AJA185" s="156"/>
      <c r="AJB185" s="156"/>
      <c r="AJC185" s="156"/>
      <c r="AJD185" s="156"/>
      <c r="AJE185" s="156"/>
      <c r="AJF185" s="156"/>
      <c r="AJG185" s="156"/>
      <c r="AJH185" s="156"/>
      <c r="AJI185" s="156"/>
      <c r="AJJ185" s="156"/>
      <c r="AJK185" s="156"/>
      <c r="AJL185" s="156"/>
      <c r="AJM185" s="156"/>
      <c r="AJN185" s="156"/>
      <c r="AJO185" s="156"/>
      <c r="AJP185" s="156"/>
      <c r="AJQ185" s="156"/>
      <c r="AJR185" s="156"/>
      <c r="AJS185" s="156"/>
      <c r="AJT185" s="156"/>
      <c r="AJU185" s="156"/>
      <c r="AJV185" s="156"/>
      <c r="AJW185" s="156"/>
      <c r="AJX185" s="156"/>
      <c r="AJY185" s="156"/>
      <c r="AJZ185" s="156"/>
      <c r="AKA185" s="156"/>
      <c r="AKB185" s="156"/>
      <c r="AKC185" s="156"/>
      <c r="AKD185" s="156"/>
      <c r="AKE185" s="156"/>
      <c r="AKF185" s="156"/>
      <c r="AKG185" s="156"/>
      <c r="AKH185" s="156"/>
      <c r="AKI185" s="156"/>
      <c r="AKJ185" s="156"/>
      <c r="AKK185" s="156"/>
      <c r="AKL185" s="156"/>
      <c r="AKM185" s="156"/>
      <c r="AKN185" s="156"/>
      <c r="AKO185" s="156"/>
      <c r="AKP185" s="156"/>
      <c r="AKQ185" s="156"/>
      <c r="AKR185" s="156"/>
      <c r="AKS185" s="156"/>
      <c r="AKT185" s="156"/>
      <c r="AKU185" s="156"/>
      <c r="AKV185" s="156"/>
      <c r="AKW185" s="156"/>
      <c r="AKX185" s="156"/>
      <c r="AKY185" s="156"/>
      <c r="AKZ185" s="156"/>
      <c r="ALA185" s="156"/>
      <c r="ALB185" s="156"/>
      <c r="ALC185" s="156"/>
      <c r="ALD185" s="156"/>
      <c r="ALE185" s="156"/>
      <c r="ALF185" s="156"/>
      <c r="ALG185" s="156"/>
      <c r="ALH185" s="156"/>
      <c r="ALI185" s="156"/>
      <c r="ALJ185" s="156"/>
      <c r="ALK185" s="156"/>
      <c r="ALL185" s="156"/>
      <c r="ALM185" s="156"/>
      <c r="ALN185" s="156"/>
      <c r="ALO185" s="156"/>
      <c r="ALP185" s="156"/>
      <c r="ALQ185" s="156"/>
      <c r="ALR185" s="156"/>
      <c r="ALS185" s="156"/>
      <c r="ALT185" s="156"/>
      <c r="ALU185" s="156"/>
      <c r="ALV185" s="156"/>
      <c r="ALW185" s="156"/>
      <c r="ALX185" s="156"/>
      <c r="ALY185" s="156"/>
      <c r="ALZ185" s="156"/>
      <c r="AMA185" s="156"/>
      <c r="AMB185" s="156"/>
      <c r="AMC185" s="156"/>
      <c r="AMD185" s="156"/>
      <c r="AME185" s="156"/>
      <c r="AMF185" s="156"/>
      <c r="AMG185" s="156"/>
      <c r="AMH185" s="156"/>
      <c r="AMI185" s="156"/>
    </row>
    <row r="186" spans="1:1023" s="158" customFormat="1">
      <c r="A186" s="160" t="s">
        <v>217</v>
      </c>
      <c r="B186" s="161" t="s">
        <v>243</v>
      </c>
      <c r="C186" s="161"/>
      <c r="D186" s="154"/>
      <c r="E186" s="154"/>
      <c r="F186" s="162"/>
      <c r="G186" s="162"/>
      <c r="H186" s="163"/>
      <c r="I186" s="163"/>
      <c r="J186" s="163"/>
      <c r="K186" s="163"/>
      <c r="L186" s="163"/>
      <c r="M186" s="163"/>
      <c r="N186" s="156"/>
      <c r="O186" s="156"/>
      <c r="P186" s="156"/>
      <c r="Q186" s="156"/>
      <c r="R186" s="156"/>
      <c r="S186" s="156"/>
      <c r="T186" s="156"/>
      <c r="U186" s="156"/>
      <c r="V186" s="156"/>
      <c r="W186" s="156"/>
      <c r="X186" s="156"/>
      <c r="Y186" s="156"/>
      <c r="Z186" s="156"/>
      <c r="AA186" s="156"/>
      <c r="AB186" s="156"/>
      <c r="AC186" s="156"/>
      <c r="AD186" s="156"/>
      <c r="AE186" s="156"/>
      <c r="AF186" s="156"/>
      <c r="AG186" s="156"/>
      <c r="AH186" s="156"/>
      <c r="AI186" s="156"/>
      <c r="AJ186" s="156"/>
      <c r="AK186" s="156"/>
      <c r="AL186" s="156"/>
      <c r="AM186" s="156"/>
      <c r="AN186" s="156"/>
      <c r="AO186" s="156"/>
      <c r="AP186" s="156"/>
      <c r="AQ186" s="156"/>
      <c r="AR186" s="156"/>
      <c r="AS186" s="156"/>
      <c r="AT186" s="156"/>
      <c r="AU186" s="156"/>
      <c r="AV186" s="156"/>
      <c r="AW186" s="156"/>
      <c r="AX186" s="156"/>
      <c r="AY186" s="156"/>
      <c r="AZ186" s="156"/>
      <c r="BA186" s="156"/>
      <c r="BB186" s="156"/>
      <c r="BC186" s="156"/>
      <c r="BD186" s="156"/>
      <c r="BE186" s="156"/>
      <c r="BF186" s="156"/>
      <c r="BG186" s="156"/>
      <c r="BH186" s="156"/>
      <c r="BI186" s="156"/>
      <c r="BJ186" s="156"/>
      <c r="BK186" s="156"/>
      <c r="BL186" s="156"/>
      <c r="BM186" s="156"/>
      <c r="BN186" s="156"/>
      <c r="BO186" s="156"/>
      <c r="BP186" s="156"/>
      <c r="BQ186" s="156"/>
      <c r="BR186" s="156"/>
      <c r="BS186" s="156"/>
      <c r="BT186" s="156"/>
      <c r="BU186" s="156"/>
      <c r="BV186" s="156"/>
      <c r="BW186" s="156"/>
      <c r="BX186" s="156"/>
      <c r="BY186" s="156"/>
      <c r="BZ186" s="156"/>
      <c r="CA186" s="156"/>
      <c r="CB186" s="156"/>
      <c r="CC186" s="156"/>
      <c r="CD186" s="156"/>
      <c r="CE186" s="156"/>
      <c r="CF186" s="156"/>
      <c r="CG186" s="156"/>
      <c r="CH186" s="156"/>
      <c r="CI186" s="156"/>
      <c r="CJ186" s="156"/>
      <c r="CK186" s="156"/>
      <c r="CL186" s="156"/>
      <c r="CM186" s="156"/>
      <c r="CN186" s="156"/>
      <c r="CO186" s="156"/>
      <c r="CP186" s="156"/>
      <c r="CQ186" s="156"/>
      <c r="CR186" s="156"/>
      <c r="CS186" s="156"/>
      <c r="CT186" s="156"/>
      <c r="CU186" s="156"/>
      <c r="CV186" s="156"/>
      <c r="CW186" s="156"/>
      <c r="CX186" s="156"/>
      <c r="CY186" s="156"/>
      <c r="CZ186" s="156"/>
      <c r="DA186" s="156"/>
      <c r="DB186" s="156"/>
      <c r="DC186" s="156"/>
      <c r="DD186" s="156"/>
      <c r="DE186" s="156"/>
      <c r="DF186" s="156"/>
      <c r="DG186" s="156"/>
      <c r="DH186" s="156"/>
      <c r="DI186" s="156"/>
      <c r="DJ186" s="156"/>
      <c r="DK186" s="156"/>
      <c r="DL186" s="156"/>
      <c r="DM186" s="156"/>
      <c r="DN186" s="156"/>
      <c r="DO186" s="156"/>
      <c r="DP186" s="156"/>
      <c r="DQ186" s="156"/>
      <c r="DR186" s="156"/>
      <c r="DS186" s="156"/>
      <c r="DT186" s="156"/>
      <c r="DU186" s="156"/>
      <c r="DV186" s="156"/>
      <c r="DW186" s="156"/>
      <c r="DX186" s="156"/>
      <c r="DY186" s="156"/>
      <c r="DZ186" s="156"/>
      <c r="EA186" s="156"/>
      <c r="EB186" s="156"/>
      <c r="EC186" s="156"/>
      <c r="ED186" s="156"/>
      <c r="EE186" s="156"/>
      <c r="EF186" s="156"/>
      <c r="EG186" s="156"/>
      <c r="EH186" s="156"/>
      <c r="EI186" s="156"/>
      <c r="EJ186" s="156"/>
      <c r="EK186" s="156"/>
      <c r="EL186" s="156"/>
      <c r="EM186" s="156"/>
      <c r="EN186" s="156"/>
      <c r="EO186" s="156"/>
      <c r="EP186" s="156"/>
      <c r="EQ186" s="156"/>
      <c r="ER186" s="156"/>
      <c r="ES186" s="156"/>
      <c r="ET186" s="156"/>
      <c r="EU186" s="156"/>
      <c r="EV186" s="156"/>
      <c r="EW186" s="156"/>
      <c r="EX186" s="156"/>
      <c r="EY186" s="156"/>
      <c r="EZ186" s="156"/>
      <c r="FA186" s="156"/>
      <c r="FB186" s="156"/>
      <c r="FC186" s="156"/>
      <c r="FD186" s="156"/>
      <c r="FE186" s="156"/>
      <c r="FF186" s="156"/>
      <c r="FG186" s="156"/>
      <c r="FH186" s="156"/>
      <c r="FI186" s="156"/>
      <c r="FJ186" s="156"/>
      <c r="FK186" s="156"/>
      <c r="FL186" s="156"/>
      <c r="FM186" s="156"/>
      <c r="FN186" s="156"/>
      <c r="FO186" s="156"/>
      <c r="FP186" s="156"/>
      <c r="FQ186" s="156"/>
      <c r="FR186" s="156"/>
      <c r="FS186" s="156"/>
      <c r="FT186" s="156"/>
      <c r="FU186" s="156"/>
      <c r="FV186" s="156"/>
      <c r="FW186" s="156"/>
      <c r="FX186" s="156"/>
      <c r="FY186" s="156"/>
      <c r="FZ186" s="156"/>
      <c r="GA186" s="156"/>
      <c r="GB186" s="156"/>
      <c r="GC186" s="156"/>
      <c r="GD186" s="156"/>
      <c r="GE186" s="156"/>
      <c r="GF186" s="156"/>
      <c r="GG186" s="156"/>
      <c r="GH186" s="156"/>
      <c r="GI186" s="156"/>
      <c r="GJ186" s="156"/>
      <c r="GK186" s="156"/>
      <c r="GL186" s="156"/>
      <c r="GM186" s="156"/>
      <c r="GN186" s="156"/>
      <c r="GO186" s="156"/>
      <c r="GP186" s="156"/>
      <c r="GQ186" s="156"/>
      <c r="GR186" s="156"/>
      <c r="GS186" s="156"/>
      <c r="GT186" s="156"/>
      <c r="GU186" s="156"/>
      <c r="GV186" s="156"/>
      <c r="GW186" s="156"/>
      <c r="GX186" s="156"/>
      <c r="GY186" s="156"/>
      <c r="GZ186" s="156"/>
      <c r="HA186" s="156"/>
      <c r="HB186" s="156"/>
      <c r="HC186" s="156"/>
      <c r="HD186" s="156"/>
      <c r="HE186" s="156"/>
      <c r="HF186" s="156"/>
      <c r="HG186" s="156"/>
      <c r="HH186" s="156"/>
      <c r="HI186" s="156"/>
      <c r="HJ186" s="156"/>
      <c r="HK186" s="156"/>
      <c r="HL186" s="156"/>
      <c r="HM186" s="156"/>
      <c r="HN186" s="156"/>
      <c r="HO186" s="156"/>
      <c r="HP186" s="156"/>
      <c r="HQ186" s="156"/>
      <c r="HR186" s="156"/>
      <c r="HS186" s="156"/>
      <c r="HT186" s="156"/>
      <c r="HU186" s="156"/>
      <c r="HV186" s="156"/>
      <c r="HW186" s="156"/>
      <c r="HX186" s="156"/>
      <c r="HY186" s="156"/>
      <c r="HZ186" s="156"/>
      <c r="IA186" s="156"/>
      <c r="IB186" s="156"/>
      <c r="IC186" s="156"/>
      <c r="ID186" s="156"/>
      <c r="IE186" s="156"/>
      <c r="IF186" s="156"/>
      <c r="IG186" s="156"/>
      <c r="IH186" s="156"/>
      <c r="II186" s="156"/>
      <c r="IJ186" s="156"/>
      <c r="IK186" s="156"/>
      <c r="IL186" s="156"/>
      <c r="IM186" s="156"/>
      <c r="IN186" s="156"/>
      <c r="IO186" s="156"/>
      <c r="IP186" s="156"/>
      <c r="IQ186" s="156"/>
      <c r="IR186" s="156"/>
      <c r="IS186" s="156"/>
      <c r="IT186" s="156"/>
      <c r="IU186" s="156"/>
      <c r="IV186" s="156"/>
      <c r="IW186" s="156"/>
      <c r="IX186" s="156"/>
      <c r="IY186" s="156"/>
      <c r="IZ186" s="156"/>
      <c r="JA186" s="156"/>
      <c r="JB186" s="156"/>
      <c r="JC186" s="156"/>
      <c r="JD186" s="156"/>
      <c r="JE186" s="156"/>
      <c r="JF186" s="156"/>
      <c r="JG186" s="156"/>
      <c r="JH186" s="156"/>
      <c r="JI186" s="156"/>
      <c r="JJ186" s="156"/>
      <c r="JK186" s="156"/>
      <c r="JL186" s="156"/>
      <c r="JM186" s="156"/>
      <c r="JN186" s="156"/>
      <c r="JO186" s="156"/>
      <c r="JP186" s="156"/>
      <c r="JQ186" s="156"/>
      <c r="JR186" s="156"/>
      <c r="JS186" s="156"/>
      <c r="JT186" s="156"/>
      <c r="JU186" s="156"/>
      <c r="JV186" s="156"/>
      <c r="JW186" s="156"/>
      <c r="JX186" s="156"/>
      <c r="JY186" s="156"/>
      <c r="JZ186" s="156"/>
      <c r="KA186" s="156"/>
      <c r="KB186" s="156"/>
      <c r="KC186" s="156"/>
      <c r="KD186" s="156"/>
      <c r="KE186" s="156"/>
      <c r="KF186" s="156"/>
      <c r="KG186" s="156"/>
      <c r="KH186" s="156"/>
      <c r="KI186" s="156"/>
      <c r="KJ186" s="156"/>
      <c r="KK186" s="156"/>
      <c r="KL186" s="156"/>
      <c r="KM186" s="156"/>
      <c r="KN186" s="156"/>
      <c r="KO186" s="156"/>
      <c r="KP186" s="156"/>
      <c r="KQ186" s="156"/>
      <c r="KR186" s="156"/>
      <c r="KS186" s="156"/>
      <c r="KT186" s="156"/>
      <c r="KU186" s="156"/>
      <c r="KV186" s="156"/>
      <c r="KW186" s="156"/>
      <c r="KX186" s="156"/>
      <c r="KY186" s="156"/>
      <c r="KZ186" s="156"/>
      <c r="LA186" s="156"/>
      <c r="LB186" s="156"/>
      <c r="LC186" s="156"/>
      <c r="LD186" s="156"/>
      <c r="LE186" s="156"/>
      <c r="LF186" s="156"/>
      <c r="LG186" s="156"/>
      <c r="LH186" s="156"/>
      <c r="LI186" s="156"/>
      <c r="LJ186" s="156"/>
      <c r="LK186" s="156"/>
      <c r="LL186" s="156"/>
      <c r="LM186" s="156"/>
      <c r="LN186" s="156"/>
      <c r="LO186" s="156"/>
      <c r="LP186" s="156"/>
      <c r="LQ186" s="156"/>
      <c r="LR186" s="156"/>
      <c r="LS186" s="156"/>
      <c r="LT186" s="156"/>
      <c r="LU186" s="156"/>
      <c r="LV186" s="156"/>
      <c r="LW186" s="156"/>
      <c r="LX186" s="156"/>
      <c r="LY186" s="156"/>
      <c r="LZ186" s="156"/>
      <c r="MA186" s="156"/>
      <c r="MB186" s="156"/>
      <c r="MC186" s="156"/>
      <c r="MD186" s="156"/>
      <c r="ME186" s="156"/>
      <c r="MF186" s="156"/>
      <c r="MG186" s="156"/>
      <c r="MH186" s="156"/>
      <c r="MI186" s="156"/>
      <c r="MJ186" s="156"/>
      <c r="MK186" s="156"/>
      <c r="ML186" s="156"/>
      <c r="MM186" s="156"/>
      <c r="MN186" s="156"/>
      <c r="MO186" s="156"/>
      <c r="MP186" s="156"/>
      <c r="MQ186" s="156"/>
      <c r="MR186" s="156"/>
      <c r="MS186" s="156"/>
      <c r="MT186" s="156"/>
      <c r="MU186" s="156"/>
      <c r="MV186" s="156"/>
      <c r="MW186" s="156"/>
      <c r="MX186" s="156"/>
      <c r="MY186" s="156"/>
      <c r="MZ186" s="156"/>
      <c r="NA186" s="156"/>
      <c r="NB186" s="156"/>
      <c r="NC186" s="156"/>
      <c r="ND186" s="156"/>
      <c r="NE186" s="156"/>
      <c r="NF186" s="156"/>
      <c r="NG186" s="156"/>
      <c r="NH186" s="156"/>
      <c r="NI186" s="156"/>
      <c r="NJ186" s="156"/>
      <c r="NK186" s="156"/>
      <c r="NL186" s="156"/>
      <c r="NM186" s="156"/>
      <c r="NN186" s="156"/>
      <c r="NO186" s="156"/>
      <c r="NP186" s="156"/>
      <c r="NQ186" s="156"/>
      <c r="NR186" s="156"/>
      <c r="NS186" s="156"/>
      <c r="NT186" s="156"/>
      <c r="NU186" s="156"/>
      <c r="NV186" s="156"/>
      <c r="NW186" s="156"/>
      <c r="NX186" s="156"/>
      <c r="NY186" s="156"/>
      <c r="NZ186" s="156"/>
      <c r="OA186" s="156"/>
      <c r="OB186" s="156"/>
      <c r="OC186" s="156"/>
      <c r="OD186" s="156"/>
      <c r="OE186" s="156"/>
      <c r="OF186" s="156"/>
      <c r="OG186" s="156"/>
      <c r="OH186" s="156"/>
      <c r="OI186" s="156"/>
      <c r="OJ186" s="156"/>
      <c r="OK186" s="156"/>
      <c r="OL186" s="156"/>
      <c r="OM186" s="156"/>
      <c r="ON186" s="156"/>
      <c r="OO186" s="156"/>
      <c r="OP186" s="156"/>
      <c r="OQ186" s="156"/>
      <c r="OR186" s="156"/>
      <c r="OS186" s="156"/>
      <c r="OT186" s="156"/>
      <c r="OU186" s="156"/>
      <c r="OV186" s="156"/>
      <c r="OW186" s="156"/>
      <c r="OX186" s="156"/>
      <c r="OY186" s="156"/>
      <c r="OZ186" s="156"/>
      <c r="PA186" s="156"/>
      <c r="PB186" s="156"/>
      <c r="PC186" s="156"/>
      <c r="PD186" s="156"/>
      <c r="PE186" s="156"/>
      <c r="PF186" s="156"/>
      <c r="PG186" s="156"/>
      <c r="PH186" s="156"/>
      <c r="PI186" s="156"/>
      <c r="PJ186" s="156"/>
      <c r="PK186" s="156"/>
      <c r="PL186" s="156"/>
      <c r="PM186" s="156"/>
      <c r="PN186" s="156"/>
      <c r="PO186" s="156"/>
      <c r="PP186" s="156"/>
      <c r="PQ186" s="156"/>
      <c r="PR186" s="156"/>
      <c r="PS186" s="156"/>
      <c r="PT186" s="156"/>
      <c r="PU186" s="156"/>
      <c r="PV186" s="156"/>
      <c r="PW186" s="156"/>
      <c r="PX186" s="156"/>
      <c r="PY186" s="156"/>
      <c r="PZ186" s="156"/>
      <c r="QA186" s="156"/>
      <c r="QB186" s="156"/>
      <c r="QC186" s="156"/>
      <c r="QD186" s="156"/>
      <c r="QE186" s="156"/>
      <c r="QF186" s="156"/>
      <c r="QG186" s="156"/>
      <c r="QH186" s="156"/>
      <c r="QI186" s="156"/>
      <c r="QJ186" s="156"/>
      <c r="QK186" s="156"/>
      <c r="QL186" s="156"/>
      <c r="QM186" s="156"/>
      <c r="QN186" s="156"/>
      <c r="QO186" s="156"/>
      <c r="QP186" s="156"/>
      <c r="QQ186" s="156"/>
      <c r="QR186" s="156"/>
      <c r="QS186" s="156"/>
      <c r="QT186" s="156"/>
      <c r="QU186" s="156"/>
      <c r="QV186" s="156"/>
      <c r="QW186" s="156"/>
      <c r="QX186" s="156"/>
      <c r="QY186" s="156"/>
      <c r="QZ186" s="156"/>
      <c r="RA186" s="156"/>
      <c r="RB186" s="156"/>
      <c r="RC186" s="156"/>
      <c r="RD186" s="156"/>
      <c r="RE186" s="156"/>
      <c r="RF186" s="156"/>
      <c r="RG186" s="156"/>
      <c r="RH186" s="156"/>
      <c r="RI186" s="156"/>
      <c r="RJ186" s="156"/>
      <c r="RK186" s="156"/>
      <c r="RL186" s="156"/>
      <c r="RM186" s="156"/>
      <c r="RN186" s="156"/>
      <c r="RO186" s="156"/>
      <c r="RP186" s="156"/>
      <c r="RQ186" s="156"/>
      <c r="RR186" s="156"/>
      <c r="RS186" s="156"/>
      <c r="RT186" s="156"/>
      <c r="RU186" s="156"/>
      <c r="RV186" s="156"/>
      <c r="RW186" s="156"/>
      <c r="RX186" s="156"/>
      <c r="RY186" s="156"/>
      <c r="RZ186" s="156"/>
      <c r="SA186" s="156"/>
      <c r="SB186" s="156"/>
      <c r="SC186" s="156"/>
      <c r="SD186" s="156"/>
      <c r="SE186" s="156"/>
      <c r="SF186" s="156"/>
      <c r="SG186" s="156"/>
      <c r="SH186" s="156"/>
      <c r="SI186" s="156"/>
      <c r="SJ186" s="156"/>
      <c r="SK186" s="156"/>
      <c r="SL186" s="156"/>
      <c r="SM186" s="156"/>
      <c r="SN186" s="156"/>
      <c r="SO186" s="156"/>
      <c r="SP186" s="156"/>
      <c r="SQ186" s="156"/>
      <c r="SR186" s="156"/>
      <c r="SS186" s="156"/>
      <c r="ST186" s="156"/>
      <c r="SU186" s="156"/>
      <c r="SV186" s="156"/>
      <c r="SW186" s="156"/>
      <c r="SX186" s="156"/>
      <c r="SY186" s="156"/>
      <c r="SZ186" s="156"/>
      <c r="TA186" s="156"/>
      <c r="TB186" s="156"/>
      <c r="TC186" s="156"/>
      <c r="TD186" s="156"/>
      <c r="TE186" s="156"/>
      <c r="TF186" s="156"/>
      <c r="TG186" s="156"/>
      <c r="TH186" s="156"/>
      <c r="TI186" s="156"/>
      <c r="TJ186" s="156"/>
      <c r="TK186" s="156"/>
      <c r="TL186" s="156"/>
      <c r="TM186" s="156"/>
      <c r="TN186" s="156"/>
      <c r="TO186" s="156"/>
      <c r="TP186" s="156"/>
      <c r="TQ186" s="156"/>
      <c r="TR186" s="156"/>
      <c r="TS186" s="156"/>
      <c r="TT186" s="156"/>
      <c r="TU186" s="156"/>
      <c r="TV186" s="156"/>
      <c r="TW186" s="156"/>
      <c r="TX186" s="156"/>
      <c r="TY186" s="156"/>
      <c r="TZ186" s="156"/>
      <c r="UA186" s="156"/>
      <c r="UB186" s="156"/>
      <c r="UC186" s="156"/>
      <c r="UD186" s="156"/>
      <c r="UE186" s="156"/>
      <c r="UF186" s="156"/>
      <c r="UG186" s="156"/>
      <c r="UH186" s="156"/>
      <c r="UI186" s="156"/>
      <c r="UJ186" s="156"/>
      <c r="UK186" s="156"/>
      <c r="UL186" s="156"/>
      <c r="UM186" s="156"/>
      <c r="UN186" s="156"/>
      <c r="UO186" s="156"/>
      <c r="UP186" s="156"/>
      <c r="UQ186" s="156"/>
      <c r="UR186" s="156"/>
      <c r="US186" s="156"/>
      <c r="UT186" s="156"/>
      <c r="UU186" s="156"/>
      <c r="UV186" s="156"/>
      <c r="UW186" s="156"/>
      <c r="UX186" s="156"/>
      <c r="UY186" s="156"/>
      <c r="UZ186" s="156"/>
      <c r="VA186" s="156"/>
      <c r="VB186" s="156"/>
      <c r="VC186" s="156"/>
      <c r="VD186" s="156"/>
      <c r="VE186" s="156"/>
      <c r="VF186" s="156"/>
      <c r="VG186" s="156"/>
      <c r="VH186" s="156"/>
      <c r="VI186" s="156"/>
      <c r="VJ186" s="156"/>
      <c r="VK186" s="156"/>
      <c r="VL186" s="156"/>
      <c r="VM186" s="156"/>
      <c r="VN186" s="156"/>
      <c r="VO186" s="156"/>
      <c r="VP186" s="156"/>
      <c r="VQ186" s="156"/>
      <c r="VR186" s="156"/>
      <c r="VS186" s="156"/>
      <c r="VT186" s="156"/>
      <c r="VU186" s="156"/>
      <c r="VV186" s="156"/>
      <c r="VW186" s="156"/>
      <c r="VX186" s="156"/>
      <c r="VY186" s="156"/>
      <c r="VZ186" s="156"/>
      <c r="WA186" s="156"/>
      <c r="WB186" s="156"/>
      <c r="WC186" s="156"/>
      <c r="WD186" s="156"/>
      <c r="WE186" s="156"/>
      <c r="WF186" s="156"/>
      <c r="WG186" s="156"/>
      <c r="WH186" s="156"/>
      <c r="WI186" s="156"/>
      <c r="WJ186" s="156"/>
      <c r="WK186" s="156"/>
      <c r="WL186" s="156"/>
      <c r="WM186" s="156"/>
      <c r="WN186" s="156"/>
      <c r="WO186" s="156"/>
      <c r="WP186" s="156"/>
      <c r="WQ186" s="156"/>
      <c r="WR186" s="156"/>
      <c r="WS186" s="156"/>
      <c r="WT186" s="156"/>
      <c r="WU186" s="156"/>
      <c r="WV186" s="156"/>
      <c r="WW186" s="156"/>
      <c r="WX186" s="156"/>
      <c r="WY186" s="156"/>
      <c r="WZ186" s="156"/>
      <c r="XA186" s="156"/>
      <c r="XB186" s="156"/>
      <c r="XC186" s="156"/>
      <c r="XD186" s="156"/>
      <c r="XE186" s="156"/>
      <c r="XF186" s="156"/>
      <c r="XG186" s="156"/>
      <c r="XH186" s="156"/>
      <c r="XI186" s="156"/>
      <c r="XJ186" s="156"/>
      <c r="XK186" s="156"/>
      <c r="XL186" s="156"/>
      <c r="XM186" s="156"/>
      <c r="XN186" s="156"/>
      <c r="XO186" s="156"/>
      <c r="XP186" s="156"/>
      <c r="XQ186" s="156"/>
      <c r="XR186" s="156"/>
      <c r="XS186" s="156"/>
      <c r="XT186" s="156"/>
      <c r="XU186" s="156"/>
      <c r="XV186" s="156"/>
      <c r="XW186" s="156"/>
      <c r="XX186" s="156"/>
      <c r="XY186" s="156"/>
      <c r="XZ186" s="156"/>
      <c r="YA186" s="156"/>
      <c r="YB186" s="156"/>
      <c r="YC186" s="156"/>
      <c r="YD186" s="156"/>
      <c r="YE186" s="156"/>
      <c r="YF186" s="156"/>
      <c r="YG186" s="156"/>
      <c r="YH186" s="156"/>
      <c r="YI186" s="156"/>
      <c r="YJ186" s="156"/>
      <c r="YK186" s="156"/>
      <c r="YL186" s="156"/>
      <c r="YM186" s="156"/>
      <c r="YN186" s="156"/>
      <c r="YO186" s="156"/>
      <c r="YP186" s="156"/>
      <c r="YQ186" s="156"/>
      <c r="YR186" s="156"/>
      <c r="YS186" s="156"/>
      <c r="YT186" s="156"/>
      <c r="YU186" s="156"/>
      <c r="YV186" s="156"/>
      <c r="YW186" s="156"/>
      <c r="YX186" s="156"/>
      <c r="YY186" s="156"/>
      <c r="YZ186" s="156"/>
      <c r="ZA186" s="156"/>
      <c r="ZB186" s="156"/>
      <c r="ZC186" s="156"/>
      <c r="ZD186" s="156"/>
      <c r="ZE186" s="156"/>
      <c r="ZF186" s="156"/>
      <c r="ZG186" s="156"/>
      <c r="ZH186" s="156"/>
      <c r="ZI186" s="156"/>
      <c r="ZJ186" s="156"/>
      <c r="ZK186" s="156"/>
      <c r="ZL186" s="156"/>
      <c r="ZM186" s="156"/>
      <c r="ZN186" s="156"/>
      <c r="ZO186" s="156"/>
      <c r="ZP186" s="156"/>
      <c r="ZQ186" s="156"/>
      <c r="ZR186" s="156"/>
      <c r="ZS186" s="156"/>
      <c r="ZT186" s="156"/>
      <c r="ZU186" s="156"/>
      <c r="ZV186" s="156"/>
      <c r="ZW186" s="156"/>
      <c r="ZX186" s="156"/>
      <c r="ZY186" s="156"/>
      <c r="ZZ186" s="156"/>
      <c r="AAA186" s="156"/>
      <c r="AAB186" s="156"/>
      <c r="AAC186" s="156"/>
      <c r="AAD186" s="156"/>
      <c r="AAE186" s="156"/>
      <c r="AAF186" s="156"/>
      <c r="AAG186" s="156"/>
      <c r="AAH186" s="156"/>
      <c r="AAI186" s="156"/>
      <c r="AAJ186" s="156"/>
      <c r="AAK186" s="156"/>
      <c r="AAL186" s="156"/>
      <c r="AAM186" s="156"/>
      <c r="AAN186" s="156"/>
      <c r="AAO186" s="156"/>
      <c r="AAP186" s="156"/>
      <c r="AAQ186" s="156"/>
      <c r="AAR186" s="156"/>
      <c r="AAS186" s="156"/>
      <c r="AAT186" s="156"/>
      <c r="AAU186" s="156"/>
      <c r="AAV186" s="156"/>
      <c r="AAW186" s="156"/>
      <c r="AAX186" s="156"/>
      <c r="AAY186" s="156"/>
      <c r="AAZ186" s="156"/>
      <c r="ABA186" s="156"/>
      <c r="ABB186" s="156"/>
      <c r="ABC186" s="156"/>
      <c r="ABD186" s="156"/>
      <c r="ABE186" s="156"/>
      <c r="ABF186" s="156"/>
      <c r="ABG186" s="156"/>
      <c r="ABH186" s="156"/>
      <c r="ABI186" s="156"/>
      <c r="ABJ186" s="156"/>
      <c r="ABK186" s="156"/>
      <c r="ABL186" s="156"/>
      <c r="ABM186" s="156"/>
      <c r="ABN186" s="156"/>
      <c r="ABO186" s="156"/>
      <c r="ABP186" s="156"/>
      <c r="ABQ186" s="156"/>
      <c r="ABR186" s="156"/>
      <c r="ABS186" s="156"/>
      <c r="ABT186" s="156"/>
      <c r="ABU186" s="156"/>
      <c r="ABV186" s="156"/>
      <c r="ABW186" s="156"/>
      <c r="ABX186" s="156"/>
      <c r="ABY186" s="156"/>
      <c r="ABZ186" s="156"/>
      <c r="ACA186" s="156"/>
      <c r="ACB186" s="156"/>
      <c r="ACC186" s="156"/>
      <c r="ACD186" s="156"/>
      <c r="ACE186" s="156"/>
      <c r="ACF186" s="156"/>
      <c r="ACG186" s="156"/>
      <c r="ACH186" s="156"/>
      <c r="ACI186" s="156"/>
      <c r="ACJ186" s="156"/>
      <c r="ACK186" s="156"/>
      <c r="ACL186" s="156"/>
      <c r="ACM186" s="156"/>
      <c r="ACN186" s="156"/>
      <c r="ACO186" s="156"/>
      <c r="ACP186" s="156"/>
      <c r="ACQ186" s="156"/>
      <c r="ACR186" s="156"/>
      <c r="ACS186" s="156"/>
      <c r="ACT186" s="156"/>
      <c r="ACU186" s="156"/>
      <c r="ACV186" s="156"/>
      <c r="ACW186" s="156"/>
      <c r="ACX186" s="156"/>
      <c r="ACY186" s="156"/>
      <c r="ACZ186" s="156"/>
      <c r="ADA186" s="156"/>
      <c r="ADB186" s="156"/>
      <c r="ADC186" s="156"/>
      <c r="ADD186" s="156"/>
      <c r="ADE186" s="156"/>
      <c r="ADF186" s="156"/>
      <c r="ADG186" s="156"/>
      <c r="ADH186" s="156"/>
      <c r="ADI186" s="156"/>
      <c r="ADJ186" s="156"/>
      <c r="ADK186" s="156"/>
      <c r="ADL186" s="156"/>
      <c r="ADM186" s="156"/>
      <c r="ADN186" s="156"/>
      <c r="ADO186" s="156"/>
      <c r="ADP186" s="156"/>
      <c r="ADQ186" s="156"/>
      <c r="ADR186" s="156"/>
      <c r="ADS186" s="156"/>
      <c r="ADT186" s="156"/>
      <c r="ADU186" s="156"/>
      <c r="ADV186" s="156"/>
      <c r="ADW186" s="156"/>
      <c r="ADX186" s="156"/>
      <c r="ADY186" s="156"/>
      <c r="ADZ186" s="156"/>
      <c r="AEA186" s="156"/>
      <c r="AEB186" s="156"/>
      <c r="AEC186" s="156"/>
      <c r="AED186" s="156"/>
      <c r="AEE186" s="156"/>
      <c r="AEF186" s="156"/>
      <c r="AEG186" s="156"/>
      <c r="AEH186" s="156"/>
      <c r="AEI186" s="156"/>
      <c r="AEJ186" s="156"/>
      <c r="AEK186" s="156"/>
      <c r="AEL186" s="156"/>
      <c r="AEM186" s="156"/>
      <c r="AEN186" s="156"/>
      <c r="AEO186" s="156"/>
      <c r="AEP186" s="156"/>
      <c r="AEQ186" s="156"/>
      <c r="AER186" s="156"/>
      <c r="AES186" s="156"/>
      <c r="AET186" s="156"/>
      <c r="AEU186" s="156"/>
      <c r="AEV186" s="156"/>
      <c r="AEW186" s="156"/>
      <c r="AEX186" s="156"/>
      <c r="AEY186" s="156"/>
      <c r="AEZ186" s="156"/>
      <c r="AFA186" s="156"/>
      <c r="AFB186" s="156"/>
      <c r="AFC186" s="156"/>
      <c r="AFD186" s="156"/>
      <c r="AFE186" s="156"/>
      <c r="AFF186" s="156"/>
      <c r="AFG186" s="156"/>
      <c r="AFH186" s="156"/>
      <c r="AFI186" s="156"/>
      <c r="AFJ186" s="156"/>
      <c r="AFK186" s="156"/>
      <c r="AFL186" s="156"/>
      <c r="AFM186" s="156"/>
      <c r="AFN186" s="156"/>
      <c r="AFO186" s="156"/>
      <c r="AFP186" s="156"/>
      <c r="AFQ186" s="156"/>
      <c r="AFR186" s="156"/>
      <c r="AFS186" s="156"/>
      <c r="AFT186" s="156"/>
      <c r="AFU186" s="156"/>
      <c r="AFV186" s="156"/>
      <c r="AFW186" s="156"/>
      <c r="AFX186" s="156"/>
      <c r="AFY186" s="156"/>
      <c r="AFZ186" s="156"/>
      <c r="AGA186" s="156"/>
      <c r="AGB186" s="156"/>
      <c r="AGC186" s="156"/>
      <c r="AGD186" s="156"/>
      <c r="AGE186" s="156"/>
      <c r="AGF186" s="156"/>
      <c r="AGG186" s="156"/>
      <c r="AGH186" s="156"/>
      <c r="AGI186" s="156"/>
      <c r="AGJ186" s="156"/>
      <c r="AGK186" s="156"/>
      <c r="AGL186" s="156"/>
      <c r="AGM186" s="156"/>
      <c r="AGN186" s="156"/>
      <c r="AGO186" s="156"/>
      <c r="AGP186" s="156"/>
      <c r="AGQ186" s="156"/>
      <c r="AGR186" s="156"/>
      <c r="AGS186" s="156"/>
      <c r="AGT186" s="156"/>
      <c r="AGU186" s="156"/>
      <c r="AGV186" s="156"/>
      <c r="AGW186" s="156"/>
      <c r="AGX186" s="156"/>
      <c r="AGY186" s="156"/>
      <c r="AGZ186" s="156"/>
      <c r="AHA186" s="156"/>
      <c r="AHB186" s="156"/>
      <c r="AHC186" s="156"/>
      <c r="AHD186" s="156"/>
      <c r="AHE186" s="156"/>
      <c r="AHF186" s="156"/>
      <c r="AHG186" s="156"/>
      <c r="AHH186" s="156"/>
      <c r="AHI186" s="156"/>
      <c r="AHJ186" s="156"/>
      <c r="AHK186" s="156"/>
      <c r="AHL186" s="156"/>
      <c r="AHM186" s="156"/>
      <c r="AHN186" s="156"/>
      <c r="AHO186" s="156"/>
      <c r="AHP186" s="156"/>
      <c r="AHQ186" s="156"/>
      <c r="AHR186" s="156"/>
      <c r="AHS186" s="156"/>
      <c r="AHT186" s="156"/>
      <c r="AHU186" s="156"/>
      <c r="AHV186" s="156"/>
      <c r="AHW186" s="156"/>
      <c r="AHX186" s="156"/>
      <c r="AHY186" s="156"/>
      <c r="AHZ186" s="156"/>
      <c r="AIA186" s="156"/>
      <c r="AIB186" s="156"/>
      <c r="AIC186" s="156"/>
      <c r="AID186" s="156"/>
      <c r="AIE186" s="156"/>
      <c r="AIF186" s="156"/>
      <c r="AIG186" s="156"/>
      <c r="AIH186" s="156"/>
      <c r="AII186" s="156"/>
      <c r="AIJ186" s="156"/>
      <c r="AIK186" s="156"/>
      <c r="AIL186" s="156"/>
      <c r="AIM186" s="156"/>
      <c r="AIN186" s="156"/>
      <c r="AIO186" s="156"/>
      <c r="AIP186" s="156"/>
      <c r="AIQ186" s="156"/>
      <c r="AIR186" s="156"/>
      <c r="AIS186" s="156"/>
      <c r="AIT186" s="156"/>
      <c r="AIU186" s="156"/>
      <c r="AIV186" s="156"/>
      <c r="AIW186" s="156"/>
      <c r="AIX186" s="156"/>
      <c r="AIY186" s="156"/>
      <c r="AIZ186" s="156"/>
      <c r="AJA186" s="156"/>
      <c r="AJB186" s="156"/>
      <c r="AJC186" s="156"/>
      <c r="AJD186" s="156"/>
      <c r="AJE186" s="156"/>
      <c r="AJF186" s="156"/>
      <c r="AJG186" s="156"/>
      <c r="AJH186" s="156"/>
      <c r="AJI186" s="156"/>
      <c r="AJJ186" s="156"/>
      <c r="AJK186" s="156"/>
      <c r="AJL186" s="156"/>
      <c r="AJM186" s="156"/>
      <c r="AJN186" s="156"/>
      <c r="AJO186" s="156"/>
      <c r="AJP186" s="156"/>
      <c r="AJQ186" s="156"/>
      <c r="AJR186" s="156"/>
      <c r="AJS186" s="156"/>
      <c r="AJT186" s="156"/>
      <c r="AJU186" s="156"/>
      <c r="AJV186" s="156"/>
      <c r="AJW186" s="156"/>
      <c r="AJX186" s="156"/>
      <c r="AJY186" s="156"/>
      <c r="AJZ186" s="156"/>
      <c r="AKA186" s="156"/>
      <c r="AKB186" s="156"/>
      <c r="AKC186" s="156"/>
      <c r="AKD186" s="156"/>
      <c r="AKE186" s="156"/>
      <c r="AKF186" s="156"/>
      <c r="AKG186" s="156"/>
      <c r="AKH186" s="156"/>
      <c r="AKI186" s="156"/>
      <c r="AKJ186" s="156"/>
      <c r="AKK186" s="156"/>
      <c r="AKL186" s="156"/>
      <c r="AKM186" s="156"/>
      <c r="AKN186" s="156"/>
      <c r="AKO186" s="156"/>
      <c r="AKP186" s="156"/>
      <c r="AKQ186" s="156"/>
      <c r="AKR186" s="156"/>
      <c r="AKS186" s="156"/>
      <c r="AKT186" s="156"/>
      <c r="AKU186" s="156"/>
      <c r="AKV186" s="156"/>
      <c r="AKW186" s="156"/>
      <c r="AKX186" s="156"/>
      <c r="AKY186" s="156"/>
      <c r="AKZ186" s="156"/>
      <c r="ALA186" s="156"/>
      <c r="ALB186" s="156"/>
      <c r="ALC186" s="156"/>
      <c r="ALD186" s="156"/>
      <c r="ALE186" s="156"/>
      <c r="ALF186" s="156"/>
      <c r="ALG186" s="156"/>
      <c r="ALH186" s="156"/>
      <c r="ALI186" s="156"/>
      <c r="ALJ186" s="156"/>
      <c r="ALK186" s="156"/>
      <c r="ALL186" s="156"/>
      <c r="ALM186" s="156"/>
      <c r="ALN186" s="156"/>
      <c r="ALO186" s="156"/>
      <c r="ALP186" s="156"/>
      <c r="ALQ186" s="156"/>
      <c r="ALR186" s="156"/>
      <c r="ALS186" s="156"/>
      <c r="ALT186" s="156"/>
      <c r="ALU186" s="156"/>
      <c r="ALV186" s="156"/>
      <c r="ALW186" s="156"/>
      <c r="ALX186" s="156"/>
      <c r="ALY186" s="156"/>
      <c r="ALZ186" s="156"/>
      <c r="AMA186" s="156"/>
      <c r="AMB186" s="156"/>
      <c r="AMC186" s="156"/>
      <c r="AMD186" s="156"/>
      <c r="AME186" s="156"/>
      <c r="AMF186" s="156"/>
      <c r="AMG186" s="156"/>
      <c r="AMH186" s="156"/>
      <c r="AMI186" s="156"/>
    </row>
    <row r="187" spans="1:1023" s="158" customFormat="1">
      <c r="A187" s="164" t="s">
        <v>219</v>
      </c>
      <c r="B187" s="165">
        <v>2</v>
      </c>
      <c r="C187" s="154"/>
      <c r="D187" s="154"/>
      <c r="E187" s="154"/>
      <c r="F187" s="162"/>
      <c r="G187" s="162"/>
      <c r="H187" s="163"/>
      <c r="I187" s="163"/>
      <c r="J187" s="163"/>
      <c r="K187" s="163"/>
      <c r="L187" s="163"/>
      <c r="M187" s="163"/>
      <c r="N187" s="156"/>
      <c r="O187" s="156"/>
      <c r="P187" s="156"/>
      <c r="Q187" s="156"/>
      <c r="R187" s="156"/>
      <c r="S187" s="156"/>
      <c r="T187" s="156"/>
      <c r="U187" s="156"/>
      <c r="V187" s="156"/>
      <c r="W187" s="156"/>
      <c r="X187" s="156"/>
      <c r="Y187" s="156"/>
      <c r="Z187" s="156"/>
      <c r="AA187" s="156"/>
      <c r="AB187" s="156"/>
      <c r="AC187" s="156"/>
      <c r="AD187" s="156"/>
      <c r="AE187" s="156"/>
      <c r="AF187" s="156"/>
      <c r="AG187" s="156"/>
      <c r="AH187" s="156"/>
      <c r="AI187" s="156"/>
      <c r="AJ187" s="156"/>
      <c r="AK187" s="156"/>
      <c r="AL187" s="156"/>
      <c r="AM187" s="156"/>
      <c r="AN187" s="156"/>
      <c r="AO187" s="156"/>
      <c r="AP187" s="156"/>
      <c r="AQ187" s="156"/>
      <c r="AR187" s="156"/>
      <c r="AS187" s="156"/>
      <c r="AT187" s="156"/>
      <c r="AU187" s="156"/>
      <c r="AV187" s="156"/>
      <c r="AW187" s="156"/>
      <c r="AX187" s="156"/>
      <c r="AY187" s="156"/>
      <c r="AZ187" s="156"/>
      <c r="BA187" s="156"/>
      <c r="BB187" s="156"/>
      <c r="BC187" s="156"/>
      <c r="BD187" s="156"/>
      <c r="BE187" s="156"/>
      <c r="BF187" s="156"/>
      <c r="BG187" s="156"/>
      <c r="BH187" s="156"/>
      <c r="BI187" s="156"/>
      <c r="BJ187" s="156"/>
      <c r="BK187" s="156"/>
      <c r="BL187" s="156"/>
      <c r="BM187" s="156"/>
      <c r="BN187" s="156"/>
      <c r="BO187" s="156"/>
      <c r="BP187" s="156"/>
      <c r="BQ187" s="156"/>
      <c r="BR187" s="156"/>
      <c r="BS187" s="156"/>
      <c r="BT187" s="156"/>
      <c r="BU187" s="156"/>
      <c r="BV187" s="156"/>
      <c r="BW187" s="156"/>
      <c r="BX187" s="156"/>
      <c r="BY187" s="156"/>
      <c r="BZ187" s="156"/>
      <c r="CA187" s="156"/>
      <c r="CB187" s="156"/>
      <c r="CC187" s="156"/>
      <c r="CD187" s="156"/>
      <c r="CE187" s="156"/>
      <c r="CF187" s="156"/>
      <c r="CG187" s="156"/>
      <c r="CH187" s="156"/>
      <c r="CI187" s="156"/>
      <c r="CJ187" s="156"/>
      <c r="CK187" s="156"/>
      <c r="CL187" s="156"/>
      <c r="CM187" s="156"/>
      <c r="CN187" s="156"/>
      <c r="CO187" s="156"/>
      <c r="CP187" s="156"/>
      <c r="CQ187" s="156"/>
      <c r="CR187" s="156"/>
      <c r="CS187" s="156"/>
      <c r="CT187" s="156"/>
      <c r="CU187" s="156"/>
      <c r="CV187" s="156"/>
      <c r="CW187" s="156"/>
      <c r="CX187" s="156"/>
      <c r="CY187" s="156"/>
      <c r="CZ187" s="156"/>
      <c r="DA187" s="156"/>
      <c r="DB187" s="156"/>
      <c r="DC187" s="156"/>
      <c r="DD187" s="156"/>
      <c r="DE187" s="156"/>
      <c r="DF187" s="156"/>
      <c r="DG187" s="156"/>
      <c r="DH187" s="156"/>
      <c r="DI187" s="156"/>
      <c r="DJ187" s="156"/>
      <c r="DK187" s="156"/>
      <c r="DL187" s="156"/>
      <c r="DM187" s="156"/>
      <c r="DN187" s="156"/>
      <c r="DO187" s="156"/>
      <c r="DP187" s="156"/>
      <c r="DQ187" s="156"/>
      <c r="DR187" s="156"/>
      <c r="DS187" s="156"/>
      <c r="DT187" s="156"/>
      <c r="DU187" s="156"/>
      <c r="DV187" s="156"/>
      <c r="DW187" s="156"/>
      <c r="DX187" s="156"/>
      <c r="DY187" s="156"/>
      <c r="DZ187" s="156"/>
      <c r="EA187" s="156"/>
      <c r="EB187" s="156"/>
      <c r="EC187" s="156"/>
      <c r="ED187" s="156"/>
      <c r="EE187" s="156"/>
      <c r="EF187" s="156"/>
      <c r="EG187" s="156"/>
      <c r="EH187" s="156"/>
      <c r="EI187" s="156"/>
      <c r="EJ187" s="156"/>
      <c r="EK187" s="156"/>
      <c r="EL187" s="156"/>
      <c r="EM187" s="156"/>
      <c r="EN187" s="156"/>
      <c r="EO187" s="156"/>
      <c r="EP187" s="156"/>
      <c r="EQ187" s="156"/>
      <c r="ER187" s="156"/>
      <c r="ES187" s="156"/>
      <c r="ET187" s="156"/>
      <c r="EU187" s="156"/>
      <c r="EV187" s="156"/>
      <c r="EW187" s="156"/>
      <c r="EX187" s="156"/>
      <c r="EY187" s="156"/>
      <c r="EZ187" s="156"/>
      <c r="FA187" s="156"/>
      <c r="FB187" s="156"/>
      <c r="FC187" s="156"/>
      <c r="FD187" s="156"/>
      <c r="FE187" s="156"/>
      <c r="FF187" s="156"/>
      <c r="FG187" s="156"/>
      <c r="FH187" s="156"/>
      <c r="FI187" s="156"/>
      <c r="FJ187" s="156"/>
      <c r="FK187" s="156"/>
      <c r="FL187" s="156"/>
      <c r="FM187" s="156"/>
      <c r="FN187" s="156"/>
      <c r="FO187" s="156"/>
      <c r="FP187" s="156"/>
      <c r="FQ187" s="156"/>
      <c r="FR187" s="156"/>
      <c r="FS187" s="156"/>
      <c r="FT187" s="156"/>
      <c r="FU187" s="156"/>
      <c r="FV187" s="156"/>
      <c r="FW187" s="156"/>
      <c r="FX187" s="156"/>
      <c r="FY187" s="156"/>
      <c r="FZ187" s="156"/>
      <c r="GA187" s="156"/>
      <c r="GB187" s="156"/>
      <c r="GC187" s="156"/>
      <c r="GD187" s="156"/>
      <c r="GE187" s="156"/>
      <c r="GF187" s="156"/>
      <c r="GG187" s="156"/>
      <c r="GH187" s="156"/>
      <c r="GI187" s="156"/>
      <c r="GJ187" s="156"/>
      <c r="GK187" s="156"/>
      <c r="GL187" s="156"/>
      <c r="GM187" s="156"/>
      <c r="GN187" s="156"/>
      <c r="GO187" s="156"/>
      <c r="GP187" s="156"/>
      <c r="GQ187" s="156"/>
      <c r="GR187" s="156"/>
      <c r="GS187" s="156"/>
      <c r="GT187" s="156"/>
      <c r="GU187" s="156"/>
      <c r="GV187" s="156"/>
      <c r="GW187" s="156"/>
      <c r="GX187" s="156"/>
      <c r="GY187" s="156"/>
      <c r="GZ187" s="156"/>
      <c r="HA187" s="156"/>
      <c r="HB187" s="156"/>
      <c r="HC187" s="156"/>
      <c r="HD187" s="156"/>
      <c r="HE187" s="156"/>
      <c r="HF187" s="156"/>
      <c r="HG187" s="156"/>
      <c r="HH187" s="156"/>
      <c r="HI187" s="156"/>
      <c r="HJ187" s="156"/>
      <c r="HK187" s="156"/>
      <c r="HL187" s="156"/>
      <c r="HM187" s="156"/>
      <c r="HN187" s="156"/>
      <c r="HO187" s="156"/>
      <c r="HP187" s="156"/>
      <c r="HQ187" s="156"/>
      <c r="HR187" s="156"/>
      <c r="HS187" s="156"/>
      <c r="HT187" s="156"/>
      <c r="HU187" s="156"/>
      <c r="HV187" s="156"/>
      <c r="HW187" s="156"/>
      <c r="HX187" s="156"/>
      <c r="HY187" s="156"/>
      <c r="HZ187" s="156"/>
      <c r="IA187" s="156"/>
      <c r="IB187" s="156"/>
      <c r="IC187" s="156"/>
      <c r="ID187" s="156"/>
      <c r="IE187" s="156"/>
      <c r="IF187" s="156"/>
      <c r="IG187" s="156"/>
      <c r="IH187" s="156"/>
      <c r="II187" s="156"/>
      <c r="IJ187" s="156"/>
      <c r="IK187" s="156"/>
      <c r="IL187" s="156"/>
      <c r="IM187" s="156"/>
      <c r="IN187" s="156"/>
      <c r="IO187" s="156"/>
      <c r="IP187" s="156"/>
      <c r="IQ187" s="156"/>
      <c r="IR187" s="156"/>
      <c r="IS187" s="156"/>
      <c r="IT187" s="156"/>
      <c r="IU187" s="156"/>
      <c r="IV187" s="156"/>
      <c r="IW187" s="156"/>
      <c r="IX187" s="156"/>
      <c r="IY187" s="156"/>
      <c r="IZ187" s="156"/>
      <c r="JA187" s="156"/>
      <c r="JB187" s="156"/>
      <c r="JC187" s="156"/>
      <c r="JD187" s="156"/>
      <c r="JE187" s="156"/>
      <c r="JF187" s="156"/>
      <c r="JG187" s="156"/>
      <c r="JH187" s="156"/>
      <c r="JI187" s="156"/>
      <c r="JJ187" s="156"/>
      <c r="JK187" s="156"/>
      <c r="JL187" s="156"/>
      <c r="JM187" s="156"/>
      <c r="JN187" s="156"/>
      <c r="JO187" s="156"/>
      <c r="JP187" s="156"/>
      <c r="JQ187" s="156"/>
      <c r="JR187" s="156"/>
      <c r="JS187" s="156"/>
      <c r="JT187" s="156"/>
      <c r="JU187" s="156"/>
      <c r="JV187" s="156"/>
      <c r="JW187" s="156"/>
      <c r="JX187" s="156"/>
      <c r="JY187" s="156"/>
      <c r="JZ187" s="156"/>
      <c r="KA187" s="156"/>
      <c r="KB187" s="156"/>
      <c r="KC187" s="156"/>
      <c r="KD187" s="156"/>
      <c r="KE187" s="156"/>
      <c r="KF187" s="156"/>
      <c r="KG187" s="156"/>
      <c r="KH187" s="156"/>
      <c r="KI187" s="156"/>
      <c r="KJ187" s="156"/>
      <c r="KK187" s="156"/>
      <c r="KL187" s="156"/>
      <c r="KM187" s="156"/>
      <c r="KN187" s="156"/>
      <c r="KO187" s="156"/>
      <c r="KP187" s="156"/>
      <c r="KQ187" s="156"/>
      <c r="KR187" s="156"/>
      <c r="KS187" s="156"/>
      <c r="KT187" s="156"/>
      <c r="KU187" s="156"/>
      <c r="KV187" s="156"/>
      <c r="KW187" s="156"/>
      <c r="KX187" s="156"/>
      <c r="KY187" s="156"/>
      <c r="KZ187" s="156"/>
      <c r="LA187" s="156"/>
      <c r="LB187" s="156"/>
      <c r="LC187" s="156"/>
      <c r="LD187" s="156"/>
      <c r="LE187" s="156"/>
      <c r="LF187" s="156"/>
      <c r="LG187" s="156"/>
      <c r="LH187" s="156"/>
      <c r="LI187" s="156"/>
      <c r="LJ187" s="156"/>
      <c r="LK187" s="156"/>
      <c r="LL187" s="156"/>
      <c r="LM187" s="156"/>
      <c r="LN187" s="156"/>
      <c r="LO187" s="156"/>
      <c r="LP187" s="156"/>
      <c r="LQ187" s="156"/>
      <c r="LR187" s="156"/>
      <c r="LS187" s="156"/>
      <c r="LT187" s="156"/>
      <c r="LU187" s="156"/>
      <c r="LV187" s="156"/>
      <c r="LW187" s="156"/>
      <c r="LX187" s="156"/>
      <c r="LY187" s="156"/>
      <c r="LZ187" s="156"/>
      <c r="MA187" s="156"/>
      <c r="MB187" s="156"/>
      <c r="MC187" s="156"/>
      <c r="MD187" s="156"/>
      <c r="ME187" s="156"/>
      <c r="MF187" s="156"/>
      <c r="MG187" s="156"/>
      <c r="MH187" s="156"/>
      <c r="MI187" s="156"/>
      <c r="MJ187" s="156"/>
      <c r="MK187" s="156"/>
      <c r="ML187" s="156"/>
      <c r="MM187" s="156"/>
      <c r="MN187" s="156"/>
      <c r="MO187" s="156"/>
      <c r="MP187" s="156"/>
      <c r="MQ187" s="156"/>
      <c r="MR187" s="156"/>
      <c r="MS187" s="156"/>
      <c r="MT187" s="156"/>
      <c r="MU187" s="156"/>
      <c r="MV187" s="156"/>
      <c r="MW187" s="156"/>
      <c r="MX187" s="156"/>
      <c r="MY187" s="156"/>
      <c r="MZ187" s="156"/>
      <c r="NA187" s="156"/>
      <c r="NB187" s="156"/>
      <c r="NC187" s="156"/>
      <c r="ND187" s="156"/>
      <c r="NE187" s="156"/>
      <c r="NF187" s="156"/>
      <c r="NG187" s="156"/>
      <c r="NH187" s="156"/>
      <c r="NI187" s="156"/>
      <c r="NJ187" s="156"/>
      <c r="NK187" s="156"/>
      <c r="NL187" s="156"/>
      <c r="NM187" s="156"/>
      <c r="NN187" s="156"/>
      <c r="NO187" s="156"/>
      <c r="NP187" s="156"/>
      <c r="NQ187" s="156"/>
      <c r="NR187" s="156"/>
      <c r="NS187" s="156"/>
      <c r="NT187" s="156"/>
      <c r="NU187" s="156"/>
      <c r="NV187" s="156"/>
      <c r="NW187" s="156"/>
      <c r="NX187" s="156"/>
      <c r="NY187" s="156"/>
      <c r="NZ187" s="156"/>
      <c r="OA187" s="156"/>
      <c r="OB187" s="156"/>
      <c r="OC187" s="156"/>
      <c r="OD187" s="156"/>
      <c r="OE187" s="156"/>
      <c r="OF187" s="156"/>
      <c r="OG187" s="156"/>
      <c r="OH187" s="156"/>
      <c r="OI187" s="156"/>
      <c r="OJ187" s="156"/>
      <c r="OK187" s="156"/>
      <c r="OL187" s="156"/>
      <c r="OM187" s="156"/>
      <c r="ON187" s="156"/>
      <c r="OO187" s="156"/>
      <c r="OP187" s="156"/>
      <c r="OQ187" s="156"/>
      <c r="OR187" s="156"/>
      <c r="OS187" s="156"/>
      <c r="OT187" s="156"/>
      <c r="OU187" s="156"/>
      <c r="OV187" s="156"/>
      <c r="OW187" s="156"/>
      <c r="OX187" s="156"/>
      <c r="OY187" s="156"/>
      <c r="OZ187" s="156"/>
      <c r="PA187" s="156"/>
      <c r="PB187" s="156"/>
      <c r="PC187" s="156"/>
      <c r="PD187" s="156"/>
      <c r="PE187" s="156"/>
      <c r="PF187" s="156"/>
      <c r="PG187" s="156"/>
      <c r="PH187" s="156"/>
      <c r="PI187" s="156"/>
      <c r="PJ187" s="156"/>
      <c r="PK187" s="156"/>
      <c r="PL187" s="156"/>
      <c r="PM187" s="156"/>
      <c r="PN187" s="156"/>
      <c r="PO187" s="156"/>
      <c r="PP187" s="156"/>
      <c r="PQ187" s="156"/>
      <c r="PR187" s="156"/>
      <c r="PS187" s="156"/>
      <c r="PT187" s="156"/>
      <c r="PU187" s="156"/>
      <c r="PV187" s="156"/>
      <c r="PW187" s="156"/>
      <c r="PX187" s="156"/>
      <c r="PY187" s="156"/>
      <c r="PZ187" s="156"/>
      <c r="QA187" s="156"/>
      <c r="QB187" s="156"/>
      <c r="QC187" s="156"/>
      <c r="QD187" s="156"/>
      <c r="QE187" s="156"/>
      <c r="QF187" s="156"/>
      <c r="QG187" s="156"/>
      <c r="QH187" s="156"/>
      <c r="QI187" s="156"/>
      <c r="QJ187" s="156"/>
      <c r="QK187" s="156"/>
      <c r="QL187" s="156"/>
      <c r="QM187" s="156"/>
      <c r="QN187" s="156"/>
      <c r="QO187" s="156"/>
      <c r="QP187" s="156"/>
      <c r="QQ187" s="156"/>
      <c r="QR187" s="156"/>
      <c r="QS187" s="156"/>
      <c r="QT187" s="156"/>
      <c r="QU187" s="156"/>
      <c r="QV187" s="156"/>
      <c r="QW187" s="156"/>
      <c r="QX187" s="156"/>
      <c r="QY187" s="156"/>
      <c r="QZ187" s="156"/>
      <c r="RA187" s="156"/>
      <c r="RB187" s="156"/>
      <c r="RC187" s="156"/>
      <c r="RD187" s="156"/>
      <c r="RE187" s="156"/>
      <c r="RF187" s="156"/>
      <c r="RG187" s="156"/>
      <c r="RH187" s="156"/>
      <c r="RI187" s="156"/>
      <c r="RJ187" s="156"/>
      <c r="RK187" s="156"/>
      <c r="RL187" s="156"/>
      <c r="RM187" s="156"/>
      <c r="RN187" s="156"/>
      <c r="RO187" s="156"/>
      <c r="RP187" s="156"/>
      <c r="RQ187" s="156"/>
      <c r="RR187" s="156"/>
      <c r="RS187" s="156"/>
      <c r="RT187" s="156"/>
      <c r="RU187" s="156"/>
      <c r="RV187" s="156"/>
      <c r="RW187" s="156"/>
      <c r="RX187" s="156"/>
      <c r="RY187" s="156"/>
      <c r="RZ187" s="156"/>
      <c r="SA187" s="156"/>
      <c r="SB187" s="156"/>
      <c r="SC187" s="156"/>
      <c r="SD187" s="156"/>
      <c r="SE187" s="156"/>
      <c r="SF187" s="156"/>
      <c r="SG187" s="156"/>
      <c r="SH187" s="156"/>
      <c r="SI187" s="156"/>
      <c r="SJ187" s="156"/>
      <c r="SK187" s="156"/>
      <c r="SL187" s="156"/>
      <c r="SM187" s="156"/>
      <c r="SN187" s="156"/>
      <c r="SO187" s="156"/>
      <c r="SP187" s="156"/>
      <c r="SQ187" s="156"/>
      <c r="SR187" s="156"/>
      <c r="SS187" s="156"/>
      <c r="ST187" s="156"/>
      <c r="SU187" s="156"/>
      <c r="SV187" s="156"/>
      <c r="SW187" s="156"/>
      <c r="SX187" s="156"/>
      <c r="SY187" s="156"/>
      <c r="SZ187" s="156"/>
      <c r="TA187" s="156"/>
      <c r="TB187" s="156"/>
      <c r="TC187" s="156"/>
      <c r="TD187" s="156"/>
      <c r="TE187" s="156"/>
      <c r="TF187" s="156"/>
      <c r="TG187" s="156"/>
      <c r="TH187" s="156"/>
      <c r="TI187" s="156"/>
      <c r="TJ187" s="156"/>
      <c r="TK187" s="156"/>
      <c r="TL187" s="156"/>
      <c r="TM187" s="156"/>
      <c r="TN187" s="156"/>
      <c r="TO187" s="156"/>
      <c r="TP187" s="156"/>
      <c r="TQ187" s="156"/>
      <c r="TR187" s="156"/>
      <c r="TS187" s="156"/>
      <c r="TT187" s="156"/>
      <c r="TU187" s="156"/>
      <c r="TV187" s="156"/>
      <c r="TW187" s="156"/>
      <c r="TX187" s="156"/>
      <c r="TY187" s="156"/>
      <c r="TZ187" s="156"/>
      <c r="UA187" s="156"/>
      <c r="UB187" s="156"/>
      <c r="UC187" s="156"/>
      <c r="UD187" s="156"/>
      <c r="UE187" s="156"/>
      <c r="UF187" s="156"/>
      <c r="UG187" s="156"/>
      <c r="UH187" s="156"/>
      <c r="UI187" s="156"/>
      <c r="UJ187" s="156"/>
      <c r="UK187" s="156"/>
      <c r="UL187" s="156"/>
      <c r="UM187" s="156"/>
      <c r="UN187" s="156"/>
      <c r="UO187" s="156"/>
      <c r="UP187" s="156"/>
      <c r="UQ187" s="156"/>
      <c r="UR187" s="156"/>
      <c r="US187" s="156"/>
      <c r="UT187" s="156"/>
      <c r="UU187" s="156"/>
      <c r="UV187" s="156"/>
      <c r="UW187" s="156"/>
      <c r="UX187" s="156"/>
      <c r="UY187" s="156"/>
      <c r="UZ187" s="156"/>
      <c r="VA187" s="156"/>
      <c r="VB187" s="156"/>
      <c r="VC187" s="156"/>
      <c r="VD187" s="156"/>
      <c r="VE187" s="156"/>
      <c r="VF187" s="156"/>
      <c r="VG187" s="156"/>
      <c r="VH187" s="156"/>
      <c r="VI187" s="156"/>
      <c r="VJ187" s="156"/>
      <c r="VK187" s="156"/>
      <c r="VL187" s="156"/>
      <c r="VM187" s="156"/>
      <c r="VN187" s="156"/>
      <c r="VO187" s="156"/>
      <c r="VP187" s="156"/>
      <c r="VQ187" s="156"/>
      <c r="VR187" s="156"/>
      <c r="VS187" s="156"/>
      <c r="VT187" s="156"/>
      <c r="VU187" s="156"/>
      <c r="VV187" s="156"/>
      <c r="VW187" s="156"/>
      <c r="VX187" s="156"/>
      <c r="VY187" s="156"/>
      <c r="VZ187" s="156"/>
      <c r="WA187" s="156"/>
      <c r="WB187" s="156"/>
      <c r="WC187" s="156"/>
      <c r="WD187" s="156"/>
      <c r="WE187" s="156"/>
      <c r="WF187" s="156"/>
      <c r="WG187" s="156"/>
      <c r="WH187" s="156"/>
      <c r="WI187" s="156"/>
      <c r="WJ187" s="156"/>
      <c r="WK187" s="156"/>
      <c r="WL187" s="156"/>
      <c r="WM187" s="156"/>
      <c r="WN187" s="156"/>
      <c r="WO187" s="156"/>
      <c r="WP187" s="156"/>
      <c r="WQ187" s="156"/>
      <c r="WR187" s="156"/>
      <c r="WS187" s="156"/>
      <c r="WT187" s="156"/>
      <c r="WU187" s="156"/>
      <c r="WV187" s="156"/>
      <c r="WW187" s="156"/>
      <c r="WX187" s="156"/>
      <c r="WY187" s="156"/>
      <c r="WZ187" s="156"/>
      <c r="XA187" s="156"/>
      <c r="XB187" s="156"/>
      <c r="XC187" s="156"/>
      <c r="XD187" s="156"/>
      <c r="XE187" s="156"/>
      <c r="XF187" s="156"/>
      <c r="XG187" s="156"/>
      <c r="XH187" s="156"/>
      <c r="XI187" s="156"/>
      <c r="XJ187" s="156"/>
      <c r="XK187" s="156"/>
      <c r="XL187" s="156"/>
      <c r="XM187" s="156"/>
      <c r="XN187" s="156"/>
      <c r="XO187" s="156"/>
      <c r="XP187" s="156"/>
      <c r="XQ187" s="156"/>
      <c r="XR187" s="156"/>
      <c r="XS187" s="156"/>
      <c r="XT187" s="156"/>
      <c r="XU187" s="156"/>
      <c r="XV187" s="156"/>
      <c r="XW187" s="156"/>
      <c r="XX187" s="156"/>
      <c r="XY187" s="156"/>
      <c r="XZ187" s="156"/>
      <c r="YA187" s="156"/>
      <c r="YB187" s="156"/>
      <c r="YC187" s="156"/>
      <c r="YD187" s="156"/>
      <c r="YE187" s="156"/>
      <c r="YF187" s="156"/>
      <c r="YG187" s="156"/>
      <c r="YH187" s="156"/>
      <c r="YI187" s="156"/>
      <c r="YJ187" s="156"/>
      <c r="YK187" s="156"/>
      <c r="YL187" s="156"/>
      <c r="YM187" s="156"/>
      <c r="YN187" s="156"/>
      <c r="YO187" s="156"/>
      <c r="YP187" s="156"/>
      <c r="YQ187" s="156"/>
      <c r="YR187" s="156"/>
      <c r="YS187" s="156"/>
      <c r="YT187" s="156"/>
      <c r="YU187" s="156"/>
      <c r="YV187" s="156"/>
      <c r="YW187" s="156"/>
      <c r="YX187" s="156"/>
      <c r="YY187" s="156"/>
      <c r="YZ187" s="156"/>
      <c r="ZA187" s="156"/>
      <c r="ZB187" s="156"/>
      <c r="ZC187" s="156"/>
      <c r="ZD187" s="156"/>
      <c r="ZE187" s="156"/>
      <c r="ZF187" s="156"/>
      <c r="ZG187" s="156"/>
      <c r="ZH187" s="156"/>
      <c r="ZI187" s="156"/>
      <c r="ZJ187" s="156"/>
      <c r="ZK187" s="156"/>
      <c r="ZL187" s="156"/>
      <c r="ZM187" s="156"/>
      <c r="ZN187" s="156"/>
      <c r="ZO187" s="156"/>
      <c r="ZP187" s="156"/>
      <c r="ZQ187" s="156"/>
      <c r="ZR187" s="156"/>
      <c r="ZS187" s="156"/>
      <c r="ZT187" s="156"/>
      <c r="ZU187" s="156"/>
      <c r="ZV187" s="156"/>
      <c r="ZW187" s="156"/>
      <c r="ZX187" s="156"/>
      <c r="ZY187" s="156"/>
      <c r="ZZ187" s="156"/>
      <c r="AAA187" s="156"/>
      <c r="AAB187" s="156"/>
      <c r="AAC187" s="156"/>
      <c r="AAD187" s="156"/>
      <c r="AAE187" s="156"/>
      <c r="AAF187" s="156"/>
      <c r="AAG187" s="156"/>
      <c r="AAH187" s="156"/>
      <c r="AAI187" s="156"/>
      <c r="AAJ187" s="156"/>
      <c r="AAK187" s="156"/>
      <c r="AAL187" s="156"/>
      <c r="AAM187" s="156"/>
      <c r="AAN187" s="156"/>
      <c r="AAO187" s="156"/>
      <c r="AAP187" s="156"/>
      <c r="AAQ187" s="156"/>
      <c r="AAR187" s="156"/>
      <c r="AAS187" s="156"/>
      <c r="AAT187" s="156"/>
      <c r="AAU187" s="156"/>
      <c r="AAV187" s="156"/>
      <c r="AAW187" s="156"/>
      <c r="AAX187" s="156"/>
      <c r="AAY187" s="156"/>
      <c r="AAZ187" s="156"/>
      <c r="ABA187" s="156"/>
      <c r="ABB187" s="156"/>
      <c r="ABC187" s="156"/>
      <c r="ABD187" s="156"/>
      <c r="ABE187" s="156"/>
      <c r="ABF187" s="156"/>
      <c r="ABG187" s="156"/>
      <c r="ABH187" s="156"/>
      <c r="ABI187" s="156"/>
      <c r="ABJ187" s="156"/>
      <c r="ABK187" s="156"/>
      <c r="ABL187" s="156"/>
      <c r="ABM187" s="156"/>
      <c r="ABN187" s="156"/>
      <c r="ABO187" s="156"/>
      <c r="ABP187" s="156"/>
      <c r="ABQ187" s="156"/>
      <c r="ABR187" s="156"/>
      <c r="ABS187" s="156"/>
      <c r="ABT187" s="156"/>
      <c r="ABU187" s="156"/>
      <c r="ABV187" s="156"/>
      <c r="ABW187" s="156"/>
      <c r="ABX187" s="156"/>
      <c r="ABY187" s="156"/>
      <c r="ABZ187" s="156"/>
      <c r="ACA187" s="156"/>
      <c r="ACB187" s="156"/>
      <c r="ACC187" s="156"/>
      <c r="ACD187" s="156"/>
      <c r="ACE187" s="156"/>
      <c r="ACF187" s="156"/>
      <c r="ACG187" s="156"/>
      <c r="ACH187" s="156"/>
      <c r="ACI187" s="156"/>
      <c r="ACJ187" s="156"/>
      <c r="ACK187" s="156"/>
      <c r="ACL187" s="156"/>
      <c r="ACM187" s="156"/>
      <c r="ACN187" s="156"/>
      <c r="ACO187" s="156"/>
      <c r="ACP187" s="156"/>
      <c r="ACQ187" s="156"/>
      <c r="ACR187" s="156"/>
      <c r="ACS187" s="156"/>
      <c r="ACT187" s="156"/>
      <c r="ACU187" s="156"/>
      <c r="ACV187" s="156"/>
      <c r="ACW187" s="156"/>
      <c r="ACX187" s="156"/>
      <c r="ACY187" s="156"/>
      <c r="ACZ187" s="156"/>
      <c r="ADA187" s="156"/>
      <c r="ADB187" s="156"/>
      <c r="ADC187" s="156"/>
      <c r="ADD187" s="156"/>
      <c r="ADE187" s="156"/>
      <c r="ADF187" s="156"/>
      <c r="ADG187" s="156"/>
      <c r="ADH187" s="156"/>
      <c r="ADI187" s="156"/>
      <c r="ADJ187" s="156"/>
      <c r="ADK187" s="156"/>
      <c r="ADL187" s="156"/>
      <c r="ADM187" s="156"/>
      <c r="ADN187" s="156"/>
      <c r="ADO187" s="156"/>
      <c r="ADP187" s="156"/>
      <c r="ADQ187" s="156"/>
      <c r="ADR187" s="156"/>
      <c r="ADS187" s="156"/>
      <c r="ADT187" s="156"/>
      <c r="ADU187" s="156"/>
      <c r="ADV187" s="156"/>
      <c r="ADW187" s="156"/>
      <c r="ADX187" s="156"/>
      <c r="ADY187" s="156"/>
      <c r="ADZ187" s="156"/>
      <c r="AEA187" s="156"/>
      <c r="AEB187" s="156"/>
      <c r="AEC187" s="156"/>
      <c r="AED187" s="156"/>
      <c r="AEE187" s="156"/>
      <c r="AEF187" s="156"/>
      <c r="AEG187" s="156"/>
      <c r="AEH187" s="156"/>
      <c r="AEI187" s="156"/>
      <c r="AEJ187" s="156"/>
      <c r="AEK187" s="156"/>
      <c r="AEL187" s="156"/>
      <c r="AEM187" s="156"/>
      <c r="AEN187" s="156"/>
      <c r="AEO187" s="156"/>
      <c r="AEP187" s="156"/>
      <c r="AEQ187" s="156"/>
      <c r="AER187" s="156"/>
      <c r="AES187" s="156"/>
      <c r="AET187" s="156"/>
      <c r="AEU187" s="156"/>
      <c r="AEV187" s="156"/>
      <c r="AEW187" s="156"/>
      <c r="AEX187" s="156"/>
      <c r="AEY187" s="156"/>
      <c r="AEZ187" s="156"/>
      <c r="AFA187" s="156"/>
      <c r="AFB187" s="156"/>
      <c r="AFC187" s="156"/>
      <c r="AFD187" s="156"/>
      <c r="AFE187" s="156"/>
      <c r="AFF187" s="156"/>
      <c r="AFG187" s="156"/>
      <c r="AFH187" s="156"/>
      <c r="AFI187" s="156"/>
      <c r="AFJ187" s="156"/>
      <c r="AFK187" s="156"/>
      <c r="AFL187" s="156"/>
      <c r="AFM187" s="156"/>
      <c r="AFN187" s="156"/>
      <c r="AFO187" s="156"/>
      <c r="AFP187" s="156"/>
      <c r="AFQ187" s="156"/>
      <c r="AFR187" s="156"/>
      <c r="AFS187" s="156"/>
      <c r="AFT187" s="156"/>
      <c r="AFU187" s="156"/>
      <c r="AFV187" s="156"/>
      <c r="AFW187" s="156"/>
      <c r="AFX187" s="156"/>
      <c r="AFY187" s="156"/>
      <c r="AFZ187" s="156"/>
      <c r="AGA187" s="156"/>
      <c r="AGB187" s="156"/>
      <c r="AGC187" s="156"/>
      <c r="AGD187" s="156"/>
      <c r="AGE187" s="156"/>
      <c r="AGF187" s="156"/>
      <c r="AGG187" s="156"/>
      <c r="AGH187" s="156"/>
      <c r="AGI187" s="156"/>
      <c r="AGJ187" s="156"/>
      <c r="AGK187" s="156"/>
      <c r="AGL187" s="156"/>
      <c r="AGM187" s="156"/>
      <c r="AGN187" s="156"/>
      <c r="AGO187" s="156"/>
      <c r="AGP187" s="156"/>
      <c r="AGQ187" s="156"/>
      <c r="AGR187" s="156"/>
      <c r="AGS187" s="156"/>
      <c r="AGT187" s="156"/>
      <c r="AGU187" s="156"/>
      <c r="AGV187" s="156"/>
      <c r="AGW187" s="156"/>
      <c r="AGX187" s="156"/>
      <c r="AGY187" s="156"/>
      <c r="AGZ187" s="156"/>
      <c r="AHA187" s="156"/>
      <c r="AHB187" s="156"/>
      <c r="AHC187" s="156"/>
      <c r="AHD187" s="156"/>
      <c r="AHE187" s="156"/>
      <c r="AHF187" s="156"/>
      <c r="AHG187" s="156"/>
      <c r="AHH187" s="156"/>
      <c r="AHI187" s="156"/>
      <c r="AHJ187" s="156"/>
      <c r="AHK187" s="156"/>
      <c r="AHL187" s="156"/>
      <c r="AHM187" s="156"/>
      <c r="AHN187" s="156"/>
      <c r="AHO187" s="156"/>
      <c r="AHP187" s="156"/>
      <c r="AHQ187" s="156"/>
      <c r="AHR187" s="156"/>
      <c r="AHS187" s="156"/>
      <c r="AHT187" s="156"/>
      <c r="AHU187" s="156"/>
      <c r="AHV187" s="156"/>
      <c r="AHW187" s="156"/>
      <c r="AHX187" s="156"/>
      <c r="AHY187" s="156"/>
      <c r="AHZ187" s="156"/>
      <c r="AIA187" s="156"/>
      <c r="AIB187" s="156"/>
      <c r="AIC187" s="156"/>
      <c r="AID187" s="156"/>
      <c r="AIE187" s="156"/>
      <c r="AIF187" s="156"/>
      <c r="AIG187" s="156"/>
      <c r="AIH187" s="156"/>
      <c r="AII187" s="156"/>
      <c r="AIJ187" s="156"/>
      <c r="AIK187" s="156"/>
      <c r="AIL187" s="156"/>
      <c r="AIM187" s="156"/>
      <c r="AIN187" s="156"/>
      <c r="AIO187" s="156"/>
      <c r="AIP187" s="156"/>
      <c r="AIQ187" s="156"/>
      <c r="AIR187" s="156"/>
      <c r="AIS187" s="156"/>
      <c r="AIT187" s="156"/>
      <c r="AIU187" s="156"/>
      <c r="AIV187" s="156"/>
      <c r="AIW187" s="156"/>
      <c r="AIX187" s="156"/>
      <c r="AIY187" s="156"/>
      <c r="AIZ187" s="156"/>
      <c r="AJA187" s="156"/>
      <c r="AJB187" s="156"/>
      <c r="AJC187" s="156"/>
      <c r="AJD187" s="156"/>
      <c r="AJE187" s="156"/>
      <c r="AJF187" s="156"/>
      <c r="AJG187" s="156"/>
      <c r="AJH187" s="156"/>
      <c r="AJI187" s="156"/>
      <c r="AJJ187" s="156"/>
      <c r="AJK187" s="156"/>
      <c r="AJL187" s="156"/>
      <c r="AJM187" s="156"/>
      <c r="AJN187" s="156"/>
      <c r="AJO187" s="156"/>
      <c r="AJP187" s="156"/>
      <c r="AJQ187" s="156"/>
      <c r="AJR187" s="156"/>
      <c r="AJS187" s="156"/>
      <c r="AJT187" s="156"/>
      <c r="AJU187" s="156"/>
      <c r="AJV187" s="156"/>
      <c r="AJW187" s="156"/>
      <c r="AJX187" s="156"/>
      <c r="AJY187" s="156"/>
      <c r="AJZ187" s="156"/>
      <c r="AKA187" s="156"/>
      <c r="AKB187" s="156"/>
      <c r="AKC187" s="156"/>
      <c r="AKD187" s="156"/>
      <c r="AKE187" s="156"/>
      <c r="AKF187" s="156"/>
      <c r="AKG187" s="156"/>
      <c r="AKH187" s="156"/>
      <c r="AKI187" s="156"/>
      <c r="AKJ187" s="156"/>
      <c r="AKK187" s="156"/>
      <c r="AKL187" s="156"/>
      <c r="AKM187" s="156"/>
      <c r="AKN187" s="156"/>
      <c r="AKO187" s="156"/>
      <c r="AKP187" s="156"/>
      <c r="AKQ187" s="156"/>
      <c r="AKR187" s="156"/>
      <c r="AKS187" s="156"/>
      <c r="AKT187" s="156"/>
      <c r="AKU187" s="156"/>
      <c r="AKV187" s="156"/>
      <c r="AKW187" s="156"/>
      <c r="AKX187" s="156"/>
      <c r="AKY187" s="156"/>
      <c r="AKZ187" s="156"/>
      <c r="ALA187" s="156"/>
      <c r="ALB187" s="156"/>
      <c r="ALC187" s="156"/>
      <c r="ALD187" s="156"/>
      <c r="ALE187" s="156"/>
      <c r="ALF187" s="156"/>
      <c r="ALG187" s="156"/>
      <c r="ALH187" s="156"/>
      <c r="ALI187" s="156"/>
      <c r="ALJ187" s="156"/>
      <c r="ALK187" s="156"/>
      <c r="ALL187" s="156"/>
      <c r="ALM187" s="156"/>
      <c r="ALN187" s="156"/>
      <c r="ALO187" s="156"/>
      <c r="ALP187" s="156"/>
      <c r="ALQ187" s="156"/>
      <c r="ALR187" s="156"/>
      <c r="ALS187" s="156"/>
      <c r="ALT187" s="156"/>
      <c r="ALU187" s="156"/>
      <c r="ALV187" s="156"/>
      <c r="ALW187" s="156"/>
      <c r="ALX187" s="156"/>
      <c r="ALY187" s="156"/>
      <c r="ALZ187" s="156"/>
      <c r="AMA187" s="156"/>
      <c r="AMB187" s="156"/>
      <c r="AMC187" s="156"/>
      <c r="AMD187" s="156"/>
      <c r="AME187" s="156"/>
      <c r="AMF187" s="156"/>
      <c r="AMG187" s="156"/>
      <c r="AMH187" s="156"/>
      <c r="AMI187" s="156"/>
    </row>
    <row r="188" spans="1:1023">
      <c r="A188" s="287" t="s">
        <v>220</v>
      </c>
      <c r="B188" s="289" t="s">
        <v>221</v>
      </c>
      <c r="C188" s="289" t="s">
        <v>222</v>
      </c>
      <c r="D188" s="285" t="s">
        <v>223</v>
      </c>
      <c r="E188" s="285"/>
      <c r="F188" s="285"/>
      <c r="G188" s="289" t="s">
        <v>224</v>
      </c>
      <c r="H188" s="285" t="s">
        <v>225</v>
      </c>
      <c r="I188" s="285"/>
      <c r="J188" s="285"/>
      <c r="K188" s="285"/>
      <c r="L188" s="285" t="s">
        <v>226</v>
      </c>
      <c r="M188" s="285"/>
      <c r="N188" s="285"/>
      <c r="O188" s="285"/>
    </row>
    <row r="189" spans="1:1023">
      <c r="A189" s="288"/>
      <c r="B189" s="290"/>
      <c r="C189" s="291"/>
      <c r="D189" s="167" t="s">
        <v>227</v>
      </c>
      <c r="E189" s="167" t="s">
        <v>228</v>
      </c>
      <c r="F189" s="167" t="s">
        <v>229</v>
      </c>
      <c r="G189" s="291"/>
      <c r="H189" s="167" t="s">
        <v>230</v>
      </c>
      <c r="I189" s="167" t="s">
        <v>231</v>
      </c>
      <c r="J189" s="167" t="s">
        <v>232</v>
      </c>
      <c r="K189" s="167" t="s">
        <v>233</v>
      </c>
      <c r="L189" s="167" t="s">
        <v>234</v>
      </c>
      <c r="M189" s="167" t="s">
        <v>235</v>
      </c>
      <c r="N189" s="167" t="s">
        <v>236</v>
      </c>
      <c r="O189" s="167" t="s">
        <v>237</v>
      </c>
    </row>
    <row r="190" spans="1:1023">
      <c r="A190" s="168">
        <v>1</v>
      </c>
      <c r="B190" s="168">
        <v>2</v>
      </c>
      <c r="C190" s="168">
        <v>3</v>
      </c>
      <c r="D190" s="168">
        <v>4</v>
      </c>
      <c r="E190" s="168">
        <v>5</v>
      </c>
      <c r="F190" s="168">
        <v>6</v>
      </c>
      <c r="G190" s="168">
        <v>7</v>
      </c>
      <c r="H190" s="168">
        <v>8</v>
      </c>
      <c r="I190" s="168">
        <v>9</v>
      </c>
      <c r="J190" s="168">
        <v>10</v>
      </c>
      <c r="K190" s="168">
        <v>11</v>
      </c>
      <c r="L190" s="168">
        <v>12</v>
      </c>
      <c r="M190" s="168">
        <v>13</v>
      </c>
      <c r="N190" s="168">
        <v>14</v>
      </c>
      <c r="O190" s="168">
        <v>15</v>
      </c>
    </row>
    <row r="191" spans="1:1023">
      <c r="A191" s="286" t="s">
        <v>238</v>
      </c>
      <c r="B191" s="286"/>
      <c r="C191" s="286"/>
      <c r="D191" s="286"/>
      <c r="E191" s="286"/>
      <c r="F191" s="286"/>
      <c r="G191" s="286"/>
      <c r="H191" s="286"/>
      <c r="I191" s="286"/>
      <c r="J191" s="286"/>
      <c r="K191" s="286"/>
      <c r="L191" s="286"/>
      <c r="M191" s="286"/>
      <c r="N191" s="286"/>
      <c r="O191" s="286"/>
    </row>
    <row r="192" spans="1:1023" ht="15" customHeight="1">
      <c r="A192" s="169" t="s">
        <v>303</v>
      </c>
      <c r="B192" s="173" t="s">
        <v>273</v>
      </c>
      <c r="C192" s="178">
        <v>250</v>
      </c>
      <c r="D192" s="179">
        <v>25.83</v>
      </c>
      <c r="E192" s="179">
        <v>15.88</v>
      </c>
      <c r="F192" s="179">
        <v>42.77</v>
      </c>
      <c r="G192" s="179">
        <v>417.06</v>
      </c>
      <c r="H192" s="180">
        <v>0.2</v>
      </c>
      <c r="I192" s="179">
        <v>4.72</v>
      </c>
      <c r="J192" s="179">
        <v>739.27</v>
      </c>
      <c r="K192" s="179">
        <v>1.41</v>
      </c>
      <c r="L192" s="179">
        <v>41.82</v>
      </c>
      <c r="M192" s="179">
        <v>110.58</v>
      </c>
      <c r="N192" s="179">
        <v>68.150000000000006</v>
      </c>
      <c r="O192" s="180">
        <v>4.3</v>
      </c>
    </row>
    <row r="193" spans="1:15" ht="15" customHeight="1">
      <c r="A193" s="169" t="s">
        <v>284</v>
      </c>
      <c r="B193" s="173" t="s">
        <v>244</v>
      </c>
      <c r="C193" s="178">
        <v>200</v>
      </c>
      <c r="D193" s="180">
        <v>0.2</v>
      </c>
      <c r="E193" s="179">
        <v>0.02</v>
      </c>
      <c r="F193" s="179">
        <v>11.05</v>
      </c>
      <c r="G193" s="179">
        <v>45.41</v>
      </c>
      <c r="H193" s="181"/>
      <c r="I193" s="180">
        <v>0.1</v>
      </c>
      <c r="J193" s="180">
        <v>0.5</v>
      </c>
      <c r="K193" s="181"/>
      <c r="L193" s="179">
        <v>5.28</v>
      </c>
      <c r="M193" s="179">
        <v>8.24</v>
      </c>
      <c r="N193" s="180">
        <v>4.4000000000000004</v>
      </c>
      <c r="O193" s="179">
        <v>0.85</v>
      </c>
    </row>
    <row r="194" spans="1:15" ht="15" customHeight="1">
      <c r="A194" s="169"/>
      <c r="B194" s="173" t="s">
        <v>24</v>
      </c>
      <c r="C194" s="178">
        <v>50</v>
      </c>
      <c r="D194" s="179">
        <v>4.04</v>
      </c>
      <c r="E194" s="179">
        <v>2.42</v>
      </c>
      <c r="F194" s="179">
        <v>25.75</v>
      </c>
      <c r="G194" s="180">
        <v>143.5</v>
      </c>
      <c r="H194" s="179">
        <v>0.16</v>
      </c>
      <c r="I194" s="181"/>
      <c r="J194" s="179">
        <v>0.12</v>
      </c>
      <c r="K194" s="180">
        <v>0.2</v>
      </c>
      <c r="L194" s="179">
        <v>71.52</v>
      </c>
      <c r="M194" s="179">
        <v>88.05</v>
      </c>
      <c r="N194" s="180">
        <v>35.299999999999997</v>
      </c>
      <c r="O194" s="179">
        <v>1.52</v>
      </c>
    </row>
    <row r="195" spans="1:15">
      <c r="A195" s="293" t="s">
        <v>240</v>
      </c>
      <c r="B195" s="293"/>
      <c r="C195" s="182">
        <v>500</v>
      </c>
      <c r="D195" s="179">
        <v>30.07</v>
      </c>
      <c r="E195" s="179">
        <v>18.32</v>
      </c>
      <c r="F195" s="179">
        <v>79.569999999999993</v>
      </c>
      <c r="G195" s="179">
        <v>605.97</v>
      </c>
      <c r="H195" s="179">
        <v>0.36</v>
      </c>
      <c r="I195" s="179">
        <v>4.82</v>
      </c>
      <c r="J195" s="179">
        <v>739.89</v>
      </c>
      <c r="K195" s="179">
        <v>1.61</v>
      </c>
      <c r="L195" s="179">
        <v>118.62</v>
      </c>
      <c r="M195" s="179">
        <v>206.87</v>
      </c>
      <c r="N195" s="179">
        <v>107.85</v>
      </c>
      <c r="O195" s="179">
        <v>6.67</v>
      </c>
    </row>
    <row r="196" spans="1:15">
      <c r="A196" s="286" t="s">
        <v>311</v>
      </c>
      <c r="B196" s="286"/>
      <c r="C196" s="286"/>
      <c r="D196" s="286"/>
      <c r="E196" s="286"/>
      <c r="F196" s="286"/>
      <c r="G196" s="286"/>
      <c r="H196" s="286"/>
      <c r="I196" s="286"/>
      <c r="J196" s="286"/>
      <c r="K196" s="286"/>
      <c r="L196" s="286"/>
      <c r="M196" s="286"/>
      <c r="N196" s="286"/>
      <c r="O196" s="286"/>
    </row>
    <row r="197" spans="1:15" ht="15" customHeight="1">
      <c r="A197" s="169" t="s">
        <v>278</v>
      </c>
      <c r="B197" s="173" t="s">
        <v>25</v>
      </c>
      <c r="C197" s="169">
        <v>150</v>
      </c>
      <c r="D197" s="175">
        <v>0.6</v>
      </c>
      <c r="E197" s="175">
        <v>0.6</v>
      </c>
      <c r="F197" s="175">
        <v>14.7</v>
      </c>
      <c r="G197" s="175">
        <v>70.5</v>
      </c>
      <c r="H197" s="174">
        <v>0.05</v>
      </c>
      <c r="I197" s="169">
        <v>15</v>
      </c>
      <c r="J197" s="175">
        <v>7.5</v>
      </c>
      <c r="K197" s="175">
        <v>0.3</v>
      </c>
      <c r="L197" s="169">
        <v>24</v>
      </c>
      <c r="M197" s="175">
        <v>16.5</v>
      </c>
      <c r="N197" s="175">
        <v>13.5</v>
      </c>
      <c r="O197" s="175">
        <v>3.3</v>
      </c>
    </row>
    <row r="198" spans="1:15" ht="15" customHeight="1">
      <c r="A198" s="169"/>
      <c r="B198" s="173" t="s">
        <v>266</v>
      </c>
      <c r="C198" s="169">
        <v>200</v>
      </c>
      <c r="D198" s="174">
        <v>1.23</v>
      </c>
      <c r="E198" s="174">
        <v>2.02</v>
      </c>
      <c r="F198" s="174">
        <v>10.17</v>
      </c>
      <c r="G198" s="175">
        <v>204.7</v>
      </c>
      <c r="H198" s="174">
        <v>0.04</v>
      </c>
      <c r="I198" s="175">
        <v>4.4000000000000004</v>
      </c>
      <c r="J198" s="174">
        <v>19.89</v>
      </c>
      <c r="K198" s="176"/>
      <c r="L198" s="174">
        <v>39.729999999999997</v>
      </c>
      <c r="M198" s="174">
        <v>28.69</v>
      </c>
      <c r="N198" s="174">
        <v>6.16</v>
      </c>
      <c r="O198" s="174">
        <v>0.53</v>
      </c>
    </row>
    <row r="199" spans="1:15">
      <c r="A199" s="293" t="s">
        <v>312</v>
      </c>
      <c r="B199" s="293"/>
      <c r="C199" s="168">
        <v>350</v>
      </c>
      <c r="D199" s="174">
        <v>1.83</v>
      </c>
      <c r="E199" s="174">
        <v>2.62</v>
      </c>
      <c r="F199" s="174">
        <v>24.87</v>
      </c>
      <c r="G199" s="175">
        <v>275.2</v>
      </c>
      <c r="H199" s="174">
        <v>0.09</v>
      </c>
      <c r="I199" s="175">
        <v>19.399999999999999</v>
      </c>
      <c r="J199" s="174">
        <v>27.39</v>
      </c>
      <c r="K199" s="175">
        <v>0.3</v>
      </c>
      <c r="L199" s="174">
        <v>63.73</v>
      </c>
      <c r="M199" s="174">
        <v>45.19</v>
      </c>
      <c r="N199" s="174">
        <v>19.66</v>
      </c>
      <c r="O199" s="174">
        <v>3.83</v>
      </c>
    </row>
    <row r="200" spans="1:15">
      <c r="A200" s="286" t="s">
        <v>33</v>
      </c>
      <c r="B200" s="286"/>
      <c r="C200" s="286"/>
      <c r="D200" s="286"/>
      <c r="E200" s="286"/>
      <c r="F200" s="286"/>
      <c r="G200" s="286"/>
      <c r="H200" s="286"/>
      <c r="I200" s="286"/>
      <c r="J200" s="286"/>
      <c r="K200" s="286"/>
      <c r="L200" s="286"/>
      <c r="M200" s="286"/>
      <c r="N200" s="286"/>
      <c r="O200" s="286"/>
    </row>
    <row r="201" spans="1:15" ht="15" customHeight="1">
      <c r="A201" s="169" t="s">
        <v>304</v>
      </c>
      <c r="B201" s="173" t="s">
        <v>166</v>
      </c>
      <c r="C201" s="169">
        <v>60</v>
      </c>
      <c r="D201" s="174">
        <v>0.66</v>
      </c>
      <c r="E201" s="175">
        <v>4.0999999999999996</v>
      </c>
      <c r="F201" s="174">
        <v>6.99</v>
      </c>
      <c r="G201" s="174">
        <v>67.790000000000006</v>
      </c>
      <c r="H201" s="174">
        <v>0.01</v>
      </c>
      <c r="I201" s="175">
        <v>5.5</v>
      </c>
      <c r="J201" s="174">
        <v>1.55</v>
      </c>
      <c r="K201" s="174">
        <v>1.83</v>
      </c>
      <c r="L201" s="169">
        <v>18</v>
      </c>
      <c r="M201" s="174">
        <v>19.079999999999998</v>
      </c>
      <c r="N201" s="174">
        <v>10.19</v>
      </c>
      <c r="O201" s="175">
        <v>0.9</v>
      </c>
    </row>
    <row r="202" spans="1:15" ht="15" customHeight="1">
      <c r="A202" s="169" t="s">
        <v>305</v>
      </c>
      <c r="B202" s="173" t="s">
        <v>167</v>
      </c>
      <c r="C202" s="169">
        <v>200</v>
      </c>
      <c r="D202" s="174">
        <v>6.96</v>
      </c>
      <c r="E202" s="174">
        <v>3.62</v>
      </c>
      <c r="F202" s="174">
        <v>15.43</v>
      </c>
      <c r="G202" s="174">
        <v>123.16</v>
      </c>
      <c r="H202" s="174">
        <v>0.21</v>
      </c>
      <c r="I202" s="175">
        <v>9.1999999999999993</v>
      </c>
      <c r="J202" s="174">
        <v>162.41999999999999</v>
      </c>
      <c r="K202" s="174">
        <v>0.54</v>
      </c>
      <c r="L202" s="174">
        <v>24.72</v>
      </c>
      <c r="M202" s="174">
        <v>88.61</v>
      </c>
      <c r="N202" s="174">
        <v>29.38</v>
      </c>
      <c r="O202" s="175">
        <v>1.7</v>
      </c>
    </row>
    <row r="203" spans="1:15" ht="15" customHeight="1">
      <c r="A203" s="169" t="s">
        <v>288</v>
      </c>
      <c r="B203" s="170" t="s">
        <v>579</v>
      </c>
      <c r="C203" s="171">
        <v>120</v>
      </c>
      <c r="D203" s="183">
        <v>18.489999999999998</v>
      </c>
      <c r="E203" s="172">
        <v>7.65</v>
      </c>
      <c r="F203" s="172">
        <v>6.87</v>
      </c>
      <c r="G203" s="172">
        <v>175.89000000000001</v>
      </c>
      <c r="H203" s="172">
        <v>0.13</v>
      </c>
      <c r="I203" s="183">
        <v>34.6</v>
      </c>
      <c r="J203" s="172">
        <v>382.32</v>
      </c>
      <c r="K203" s="172">
        <v>2.09</v>
      </c>
      <c r="L203" s="172">
        <v>69.47</v>
      </c>
      <c r="M203" s="172">
        <v>210.79</v>
      </c>
      <c r="N203" s="172">
        <v>63.29</v>
      </c>
      <c r="O203" s="172">
        <v>7.7799999999999994</v>
      </c>
    </row>
    <row r="204" spans="1:15" ht="15" customHeight="1">
      <c r="A204" s="169" t="s">
        <v>277</v>
      </c>
      <c r="B204" s="173" t="s">
        <v>15</v>
      </c>
      <c r="C204" s="169">
        <v>150</v>
      </c>
      <c r="D204" s="174">
        <v>4.1500000000000004</v>
      </c>
      <c r="E204" s="175">
        <v>2.6</v>
      </c>
      <c r="F204" s="175">
        <v>35.5</v>
      </c>
      <c r="G204" s="174">
        <v>181.96</v>
      </c>
      <c r="H204" s="174">
        <v>7.0000000000000007E-2</v>
      </c>
      <c r="I204" s="176"/>
      <c r="J204" s="176"/>
      <c r="K204" s="174">
        <v>0.24</v>
      </c>
      <c r="L204" s="175">
        <v>11.1</v>
      </c>
      <c r="M204" s="174">
        <v>0.27</v>
      </c>
      <c r="N204" s="174">
        <v>7.0000000000000007E-2</v>
      </c>
      <c r="O204" s="174">
        <v>1.37</v>
      </c>
    </row>
    <row r="205" spans="1:15" ht="15" customHeight="1">
      <c r="A205" s="169" t="s">
        <v>285</v>
      </c>
      <c r="B205" s="173" t="s">
        <v>241</v>
      </c>
      <c r="C205" s="169">
        <v>180</v>
      </c>
      <c r="D205" s="174">
        <v>0.53</v>
      </c>
      <c r="E205" s="174">
        <v>0.05</v>
      </c>
      <c r="F205" s="174">
        <v>16.72</v>
      </c>
      <c r="G205" s="174">
        <v>70.150000000000006</v>
      </c>
      <c r="H205" s="174">
        <v>0.02</v>
      </c>
      <c r="I205" s="174">
        <v>0.54</v>
      </c>
      <c r="J205" s="176"/>
      <c r="K205" s="174">
        <v>0.75</v>
      </c>
      <c r="L205" s="175">
        <v>21.9</v>
      </c>
      <c r="M205" s="174">
        <v>19.71</v>
      </c>
      <c r="N205" s="174">
        <v>14.18</v>
      </c>
      <c r="O205" s="174">
        <v>0.46</v>
      </c>
    </row>
    <row r="206" spans="1:15" ht="15" customHeight="1">
      <c r="A206" s="169"/>
      <c r="B206" s="173" t="s">
        <v>24</v>
      </c>
      <c r="C206" s="169">
        <v>80</v>
      </c>
      <c r="D206" s="174">
        <v>5.42</v>
      </c>
      <c r="E206" s="174">
        <v>3.54</v>
      </c>
      <c r="F206" s="174">
        <v>33.61</v>
      </c>
      <c r="G206" s="174">
        <v>191.26</v>
      </c>
      <c r="H206" s="174">
        <v>0.21</v>
      </c>
      <c r="I206" s="176"/>
      <c r="J206" s="174">
        <v>0.18</v>
      </c>
      <c r="K206" s="174">
        <v>0.28000000000000003</v>
      </c>
      <c r="L206" s="174">
        <v>107.36</v>
      </c>
      <c r="M206" s="174">
        <v>122.32</v>
      </c>
      <c r="N206" s="175">
        <v>50.4</v>
      </c>
      <c r="O206" s="174">
        <v>2.13</v>
      </c>
    </row>
    <row r="207" spans="1:15">
      <c r="A207" s="293" t="s">
        <v>49</v>
      </c>
      <c r="B207" s="293"/>
      <c r="C207" s="168">
        <v>790</v>
      </c>
      <c r="D207" s="174">
        <v>36.21</v>
      </c>
      <c r="E207" s="174">
        <v>21.56</v>
      </c>
      <c r="F207" s="174">
        <v>115.12</v>
      </c>
      <c r="G207" s="174">
        <v>810.21</v>
      </c>
      <c r="H207" s="174">
        <v>0.65</v>
      </c>
      <c r="I207" s="174">
        <v>49.84</v>
      </c>
      <c r="J207" s="174">
        <v>546.47</v>
      </c>
      <c r="K207" s="174">
        <v>5.73</v>
      </c>
      <c r="L207" s="174">
        <v>252.55</v>
      </c>
      <c r="M207" s="174">
        <v>460.78</v>
      </c>
      <c r="N207" s="174">
        <v>167.51</v>
      </c>
      <c r="O207" s="174">
        <v>14.34</v>
      </c>
    </row>
    <row r="208" spans="1:15">
      <c r="A208" s="286" t="s">
        <v>53</v>
      </c>
      <c r="B208" s="286"/>
      <c r="C208" s="286"/>
      <c r="D208" s="286"/>
      <c r="E208" s="286"/>
      <c r="F208" s="286"/>
      <c r="G208" s="286"/>
      <c r="H208" s="286"/>
      <c r="I208" s="286"/>
      <c r="J208" s="286"/>
      <c r="K208" s="286"/>
      <c r="L208" s="286"/>
      <c r="M208" s="286"/>
      <c r="N208" s="286"/>
      <c r="O208" s="286"/>
    </row>
    <row r="209" spans="1:1023" ht="15" customHeight="1">
      <c r="A209" s="169" t="s">
        <v>278</v>
      </c>
      <c r="B209" s="173" t="s">
        <v>57</v>
      </c>
      <c r="C209" s="169">
        <v>150</v>
      </c>
      <c r="D209" s="175">
        <v>0.6</v>
      </c>
      <c r="E209" s="174">
        <v>0.45</v>
      </c>
      <c r="F209" s="174">
        <v>15.45</v>
      </c>
      <c r="G209" s="175">
        <v>70.5</v>
      </c>
      <c r="H209" s="174">
        <v>0.03</v>
      </c>
      <c r="I209" s="175">
        <v>7.5</v>
      </c>
      <c r="J209" s="169">
        <v>3</v>
      </c>
      <c r="K209" s="175">
        <v>0.6</v>
      </c>
      <c r="L209" s="175">
        <v>28.5</v>
      </c>
      <c r="M209" s="169">
        <v>24</v>
      </c>
      <c r="N209" s="169">
        <v>18</v>
      </c>
      <c r="O209" s="174">
        <v>3.45</v>
      </c>
    </row>
    <row r="210" spans="1:1023" ht="15" customHeight="1">
      <c r="A210" s="169"/>
      <c r="B210" s="173" t="s">
        <v>266</v>
      </c>
      <c r="C210" s="169">
        <v>200</v>
      </c>
      <c r="D210" s="174">
        <v>1.23</v>
      </c>
      <c r="E210" s="174">
        <v>2.02</v>
      </c>
      <c r="F210" s="174">
        <v>10.17</v>
      </c>
      <c r="G210" s="175">
        <v>204.7</v>
      </c>
      <c r="H210" s="174">
        <v>0.04</v>
      </c>
      <c r="I210" s="175">
        <v>4.4000000000000004</v>
      </c>
      <c r="J210" s="174">
        <v>19.89</v>
      </c>
      <c r="K210" s="176"/>
      <c r="L210" s="174">
        <v>39.729999999999997</v>
      </c>
      <c r="M210" s="174">
        <v>28.69</v>
      </c>
      <c r="N210" s="174">
        <v>6.16</v>
      </c>
      <c r="O210" s="174">
        <v>0.53</v>
      </c>
    </row>
    <row r="211" spans="1:1023">
      <c r="A211" s="293" t="s">
        <v>59</v>
      </c>
      <c r="B211" s="293"/>
      <c r="C211" s="168">
        <v>350</v>
      </c>
      <c r="D211" s="174">
        <v>1.83</v>
      </c>
      <c r="E211" s="174">
        <v>2.4700000000000002</v>
      </c>
      <c r="F211" s="174">
        <v>25.62</v>
      </c>
      <c r="G211" s="175">
        <v>275.2</v>
      </c>
      <c r="H211" s="174">
        <v>7.0000000000000007E-2</v>
      </c>
      <c r="I211" s="175">
        <v>11.9</v>
      </c>
      <c r="J211" s="174">
        <v>22.89</v>
      </c>
      <c r="K211" s="175">
        <v>0.6</v>
      </c>
      <c r="L211" s="174">
        <v>68.23</v>
      </c>
      <c r="M211" s="174">
        <v>52.69</v>
      </c>
      <c r="N211" s="174">
        <v>24.16</v>
      </c>
      <c r="O211" s="174">
        <v>3.98</v>
      </c>
    </row>
    <row r="212" spans="1:1023">
      <c r="A212" s="293" t="s">
        <v>242</v>
      </c>
      <c r="B212" s="293"/>
      <c r="C212" s="184">
        <v>1990</v>
      </c>
      <c r="D212" s="179">
        <v>69.94</v>
      </c>
      <c r="E212" s="179">
        <v>44.97</v>
      </c>
      <c r="F212" s="179">
        <v>245.18</v>
      </c>
      <c r="G212" s="179">
        <v>1966.58</v>
      </c>
      <c r="H212" s="179">
        <v>1.17</v>
      </c>
      <c r="I212" s="179">
        <v>85.96</v>
      </c>
      <c r="J212" s="179">
        <v>1336.64</v>
      </c>
      <c r="K212" s="179">
        <v>8.24</v>
      </c>
      <c r="L212" s="179">
        <v>503.13</v>
      </c>
      <c r="M212" s="179">
        <v>765.53</v>
      </c>
      <c r="N212" s="179">
        <v>319.18</v>
      </c>
      <c r="O212" s="179">
        <v>28.82</v>
      </c>
    </row>
    <row r="213" spans="1:1023" s="158" customFormat="1">
      <c r="A213" s="159" t="s">
        <v>261</v>
      </c>
      <c r="B213" s="154" t="s">
        <v>264</v>
      </c>
      <c r="C213" s="154"/>
      <c r="D213" s="154"/>
      <c r="E213" s="154"/>
      <c r="F213" s="283"/>
      <c r="G213" s="283"/>
      <c r="H213" s="292"/>
      <c r="I213" s="292"/>
      <c r="J213" s="292"/>
      <c r="K213" s="292"/>
      <c r="L213" s="292"/>
      <c r="M213" s="292"/>
      <c r="N213" s="156"/>
      <c r="O213" s="156"/>
      <c r="P213" s="156"/>
      <c r="Q213" s="156"/>
      <c r="R213" s="156"/>
      <c r="S213" s="156"/>
      <c r="T213" s="156"/>
      <c r="U213" s="156"/>
      <c r="V213" s="156"/>
      <c r="W213" s="156"/>
      <c r="X213" s="156"/>
      <c r="Y213" s="156"/>
      <c r="Z213" s="156"/>
      <c r="AA213" s="156"/>
      <c r="AB213" s="156"/>
      <c r="AC213" s="156"/>
      <c r="AD213" s="156"/>
      <c r="AE213" s="156"/>
      <c r="AF213" s="156"/>
      <c r="AG213" s="156"/>
      <c r="AH213" s="156"/>
      <c r="AI213" s="156"/>
      <c r="AJ213" s="156"/>
      <c r="AK213" s="156"/>
      <c r="AL213" s="156"/>
      <c r="AM213" s="156"/>
      <c r="AN213" s="156"/>
      <c r="AO213" s="156"/>
      <c r="AP213" s="156"/>
      <c r="AQ213" s="156"/>
      <c r="AR213" s="156"/>
      <c r="AS213" s="156"/>
      <c r="AT213" s="156"/>
      <c r="AU213" s="156"/>
      <c r="AV213" s="156"/>
      <c r="AW213" s="156"/>
      <c r="AX213" s="156"/>
      <c r="AY213" s="156"/>
      <c r="AZ213" s="156"/>
      <c r="BA213" s="156"/>
      <c r="BB213" s="156"/>
      <c r="BC213" s="156"/>
      <c r="BD213" s="156"/>
      <c r="BE213" s="156"/>
      <c r="BF213" s="156"/>
      <c r="BG213" s="156"/>
      <c r="BH213" s="156"/>
      <c r="BI213" s="156"/>
      <c r="BJ213" s="156"/>
      <c r="BK213" s="156"/>
      <c r="BL213" s="156"/>
      <c r="BM213" s="156"/>
      <c r="BN213" s="156"/>
      <c r="BO213" s="156"/>
      <c r="BP213" s="156"/>
      <c r="BQ213" s="156"/>
      <c r="BR213" s="156"/>
      <c r="BS213" s="156"/>
      <c r="BT213" s="156"/>
      <c r="BU213" s="156"/>
      <c r="BV213" s="156"/>
      <c r="BW213" s="156"/>
      <c r="BX213" s="156"/>
      <c r="BY213" s="156"/>
      <c r="BZ213" s="156"/>
      <c r="CA213" s="156"/>
      <c r="CB213" s="156"/>
      <c r="CC213" s="156"/>
      <c r="CD213" s="156"/>
      <c r="CE213" s="156"/>
      <c r="CF213" s="156"/>
      <c r="CG213" s="156"/>
      <c r="CH213" s="156"/>
      <c r="CI213" s="156"/>
      <c r="CJ213" s="156"/>
      <c r="CK213" s="156"/>
      <c r="CL213" s="156"/>
      <c r="CM213" s="156"/>
      <c r="CN213" s="156"/>
      <c r="CO213" s="156"/>
      <c r="CP213" s="156"/>
      <c r="CQ213" s="156"/>
      <c r="CR213" s="156"/>
      <c r="CS213" s="156"/>
      <c r="CT213" s="156"/>
      <c r="CU213" s="156"/>
      <c r="CV213" s="156"/>
      <c r="CW213" s="156"/>
      <c r="CX213" s="156"/>
      <c r="CY213" s="156"/>
      <c r="CZ213" s="156"/>
      <c r="DA213" s="156"/>
      <c r="DB213" s="156"/>
      <c r="DC213" s="156"/>
      <c r="DD213" s="156"/>
      <c r="DE213" s="156"/>
      <c r="DF213" s="156"/>
      <c r="DG213" s="156"/>
      <c r="DH213" s="156"/>
      <c r="DI213" s="156"/>
      <c r="DJ213" s="156"/>
      <c r="DK213" s="156"/>
      <c r="DL213" s="156"/>
      <c r="DM213" s="156"/>
      <c r="DN213" s="156"/>
      <c r="DO213" s="156"/>
      <c r="DP213" s="156"/>
      <c r="DQ213" s="156"/>
      <c r="DR213" s="156"/>
      <c r="DS213" s="156"/>
      <c r="DT213" s="156"/>
      <c r="DU213" s="156"/>
      <c r="DV213" s="156"/>
      <c r="DW213" s="156"/>
      <c r="DX213" s="156"/>
      <c r="DY213" s="156"/>
      <c r="DZ213" s="156"/>
      <c r="EA213" s="156"/>
      <c r="EB213" s="156"/>
      <c r="EC213" s="156"/>
      <c r="ED213" s="156"/>
      <c r="EE213" s="156"/>
      <c r="EF213" s="156"/>
      <c r="EG213" s="156"/>
      <c r="EH213" s="156"/>
      <c r="EI213" s="156"/>
      <c r="EJ213" s="156"/>
      <c r="EK213" s="156"/>
      <c r="EL213" s="156"/>
      <c r="EM213" s="156"/>
      <c r="EN213" s="156"/>
      <c r="EO213" s="156"/>
      <c r="EP213" s="156"/>
      <c r="EQ213" s="156"/>
      <c r="ER213" s="156"/>
      <c r="ES213" s="156"/>
      <c r="ET213" s="156"/>
      <c r="EU213" s="156"/>
      <c r="EV213" s="156"/>
      <c r="EW213" s="156"/>
      <c r="EX213" s="156"/>
      <c r="EY213" s="156"/>
      <c r="EZ213" s="156"/>
      <c r="FA213" s="156"/>
      <c r="FB213" s="156"/>
      <c r="FC213" s="156"/>
      <c r="FD213" s="156"/>
      <c r="FE213" s="156"/>
      <c r="FF213" s="156"/>
      <c r="FG213" s="156"/>
      <c r="FH213" s="156"/>
      <c r="FI213" s="156"/>
      <c r="FJ213" s="156"/>
      <c r="FK213" s="156"/>
      <c r="FL213" s="156"/>
      <c r="FM213" s="156"/>
      <c r="FN213" s="156"/>
      <c r="FO213" s="156"/>
      <c r="FP213" s="156"/>
      <c r="FQ213" s="156"/>
      <c r="FR213" s="156"/>
      <c r="FS213" s="156"/>
      <c r="FT213" s="156"/>
      <c r="FU213" s="156"/>
      <c r="FV213" s="156"/>
      <c r="FW213" s="156"/>
      <c r="FX213" s="156"/>
      <c r="FY213" s="156"/>
      <c r="FZ213" s="156"/>
      <c r="GA213" s="156"/>
      <c r="GB213" s="156"/>
      <c r="GC213" s="156"/>
      <c r="GD213" s="156"/>
      <c r="GE213" s="156"/>
      <c r="GF213" s="156"/>
      <c r="GG213" s="156"/>
      <c r="GH213" s="156"/>
      <c r="GI213" s="156"/>
      <c r="GJ213" s="156"/>
      <c r="GK213" s="156"/>
      <c r="GL213" s="156"/>
      <c r="GM213" s="156"/>
      <c r="GN213" s="156"/>
      <c r="GO213" s="156"/>
      <c r="GP213" s="156"/>
      <c r="GQ213" s="156"/>
      <c r="GR213" s="156"/>
      <c r="GS213" s="156"/>
      <c r="GT213" s="156"/>
      <c r="GU213" s="156"/>
      <c r="GV213" s="156"/>
      <c r="GW213" s="156"/>
      <c r="GX213" s="156"/>
      <c r="GY213" s="156"/>
      <c r="GZ213" s="156"/>
      <c r="HA213" s="156"/>
      <c r="HB213" s="156"/>
      <c r="HC213" s="156"/>
      <c r="HD213" s="156"/>
      <c r="HE213" s="156"/>
      <c r="HF213" s="156"/>
      <c r="HG213" s="156"/>
      <c r="HH213" s="156"/>
      <c r="HI213" s="156"/>
      <c r="HJ213" s="156"/>
      <c r="HK213" s="156"/>
      <c r="HL213" s="156"/>
      <c r="HM213" s="156"/>
      <c r="HN213" s="156"/>
      <c r="HO213" s="156"/>
      <c r="HP213" s="156"/>
      <c r="HQ213" s="156"/>
      <c r="HR213" s="156"/>
      <c r="HS213" s="156"/>
      <c r="HT213" s="156"/>
      <c r="HU213" s="156"/>
      <c r="HV213" s="156"/>
      <c r="HW213" s="156"/>
      <c r="HX213" s="156"/>
      <c r="HY213" s="156"/>
      <c r="HZ213" s="156"/>
      <c r="IA213" s="156"/>
      <c r="IB213" s="156"/>
      <c r="IC213" s="156"/>
      <c r="ID213" s="156"/>
      <c r="IE213" s="156"/>
      <c r="IF213" s="156"/>
      <c r="IG213" s="156"/>
      <c r="IH213" s="156"/>
      <c r="II213" s="156"/>
      <c r="IJ213" s="156"/>
      <c r="IK213" s="156"/>
      <c r="IL213" s="156"/>
      <c r="IM213" s="156"/>
      <c r="IN213" s="156"/>
      <c r="IO213" s="156"/>
      <c r="IP213" s="156"/>
      <c r="IQ213" s="156"/>
      <c r="IR213" s="156"/>
      <c r="IS213" s="156"/>
      <c r="IT213" s="156"/>
      <c r="IU213" s="156"/>
      <c r="IV213" s="156"/>
      <c r="IW213" s="156"/>
      <c r="IX213" s="156"/>
      <c r="IY213" s="156"/>
      <c r="IZ213" s="156"/>
      <c r="JA213" s="156"/>
      <c r="JB213" s="156"/>
      <c r="JC213" s="156"/>
      <c r="JD213" s="156"/>
      <c r="JE213" s="156"/>
      <c r="JF213" s="156"/>
      <c r="JG213" s="156"/>
      <c r="JH213" s="156"/>
      <c r="JI213" s="156"/>
      <c r="JJ213" s="156"/>
      <c r="JK213" s="156"/>
      <c r="JL213" s="156"/>
      <c r="JM213" s="156"/>
      <c r="JN213" s="156"/>
      <c r="JO213" s="156"/>
      <c r="JP213" s="156"/>
      <c r="JQ213" s="156"/>
      <c r="JR213" s="156"/>
      <c r="JS213" s="156"/>
      <c r="JT213" s="156"/>
      <c r="JU213" s="156"/>
      <c r="JV213" s="156"/>
      <c r="JW213" s="156"/>
      <c r="JX213" s="156"/>
      <c r="JY213" s="156"/>
      <c r="JZ213" s="156"/>
      <c r="KA213" s="156"/>
      <c r="KB213" s="156"/>
      <c r="KC213" s="156"/>
      <c r="KD213" s="156"/>
      <c r="KE213" s="156"/>
      <c r="KF213" s="156"/>
      <c r="KG213" s="156"/>
      <c r="KH213" s="156"/>
      <c r="KI213" s="156"/>
      <c r="KJ213" s="156"/>
      <c r="KK213" s="156"/>
      <c r="KL213" s="156"/>
      <c r="KM213" s="156"/>
      <c r="KN213" s="156"/>
      <c r="KO213" s="156"/>
      <c r="KP213" s="156"/>
      <c r="KQ213" s="156"/>
      <c r="KR213" s="156"/>
      <c r="KS213" s="156"/>
      <c r="KT213" s="156"/>
      <c r="KU213" s="156"/>
      <c r="KV213" s="156"/>
      <c r="KW213" s="156"/>
      <c r="KX213" s="156"/>
      <c r="KY213" s="156"/>
      <c r="KZ213" s="156"/>
      <c r="LA213" s="156"/>
      <c r="LB213" s="156"/>
      <c r="LC213" s="156"/>
      <c r="LD213" s="156"/>
      <c r="LE213" s="156"/>
      <c r="LF213" s="156"/>
      <c r="LG213" s="156"/>
      <c r="LH213" s="156"/>
      <c r="LI213" s="156"/>
      <c r="LJ213" s="156"/>
      <c r="LK213" s="156"/>
      <c r="LL213" s="156"/>
      <c r="LM213" s="156"/>
      <c r="LN213" s="156"/>
      <c r="LO213" s="156"/>
      <c r="LP213" s="156"/>
      <c r="LQ213" s="156"/>
      <c r="LR213" s="156"/>
      <c r="LS213" s="156"/>
      <c r="LT213" s="156"/>
      <c r="LU213" s="156"/>
      <c r="LV213" s="156"/>
      <c r="LW213" s="156"/>
      <c r="LX213" s="156"/>
      <c r="LY213" s="156"/>
      <c r="LZ213" s="156"/>
      <c r="MA213" s="156"/>
      <c r="MB213" s="156"/>
      <c r="MC213" s="156"/>
      <c r="MD213" s="156"/>
      <c r="ME213" s="156"/>
      <c r="MF213" s="156"/>
      <c r="MG213" s="156"/>
      <c r="MH213" s="156"/>
      <c r="MI213" s="156"/>
      <c r="MJ213" s="156"/>
      <c r="MK213" s="156"/>
      <c r="ML213" s="156"/>
      <c r="MM213" s="156"/>
      <c r="MN213" s="156"/>
      <c r="MO213" s="156"/>
      <c r="MP213" s="156"/>
      <c r="MQ213" s="156"/>
      <c r="MR213" s="156"/>
      <c r="MS213" s="156"/>
      <c r="MT213" s="156"/>
      <c r="MU213" s="156"/>
      <c r="MV213" s="156"/>
      <c r="MW213" s="156"/>
      <c r="MX213" s="156"/>
      <c r="MY213" s="156"/>
      <c r="MZ213" s="156"/>
      <c r="NA213" s="156"/>
      <c r="NB213" s="156"/>
      <c r="NC213" s="156"/>
      <c r="ND213" s="156"/>
      <c r="NE213" s="156"/>
      <c r="NF213" s="156"/>
      <c r="NG213" s="156"/>
      <c r="NH213" s="156"/>
      <c r="NI213" s="156"/>
      <c r="NJ213" s="156"/>
      <c r="NK213" s="156"/>
      <c r="NL213" s="156"/>
      <c r="NM213" s="156"/>
      <c r="NN213" s="156"/>
      <c r="NO213" s="156"/>
      <c r="NP213" s="156"/>
      <c r="NQ213" s="156"/>
      <c r="NR213" s="156"/>
      <c r="NS213" s="156"/>
      <c r="NT213" s="156"/>
      <c r="NU213" s="156"/>
      <c r="NV213" s="156"/>
      <c r="NW213" s="156"/>
      <c r="NX213" s="156"/>
      <c r="NY213" s="156"/>
      <c r="NZ213" s="156"/>
      <c r="OA213" s="156"/>
      <c r="OB213" s="156"/>
      <c r="OC213" s="156"/>
      <c r="OD213" s="156"/>
      <c r="OE213" s="156"/>
      <c r="OF213" s="156"/>
      <c r="OG213" s="156"/>
      <c r="OH213" s="156"/>
      <c r="OI213" s="156"/>
      <c r="OJ213" s="156"/>
      <c r="OK213" s="156"/>
      <c r="OL213" s="156"/>
      <c r="OM213" s="156"/>
      <c r="ON213" s="156"/>
      <c r="OO213" s="156"/>
      <c r="OP213" s="156"/>
      <c r="OQ213" s="156"/>
      <c r="OR213" s="156"/>
      <c r="OS213" s="156"/>
      <c r="OT213" s="156"/>
      <c r="OU213" s="156"/>
      <c r="OV213" s="156"/>
      <c r="OW213" s="156"/>
      <c r="OX213" s="156"/>
      <c r="OY213" s="156"/>
      <c r="OZ213" s="156"/>
      <c r="PA213" s="156"/>
      <c r="PB213" s="156"/>
      <c r="PC213" s="156"/>
      <c r="PD213" s="156"/>
      <c r="PE213" s="156"/>
      <c r="PF213" s="156"/>
      <c r="PG213" s="156"/>
      <c r="PH213" s="156"/>
      <c r="PI213" s="156"/>
      <c r="PJ213" s="156"/>
      <c r="PK213" s="156"/>
      <c r="PL213" s="156"/>
      <c r="PM213" s="156"/>
      <c r="PN213" s="156"/>
      <c r="PO213" s="156"/>
      <c r="PP213" s="156"/>
      <c r="PQ213" s="156"/>
      <c r="PR213" s="156"/>
      <c r="PS213" s="156"/>
      <c r="PT213" s="156"/>
      <c r="PU213" s="156"/>
      <c r="PV213" s="156"/>
      <c r="PW213" s="156"/>
      <c r="PX213" s="156"/>
      <c r="PY213" s="156"/>
      <c r="PZ213" s="156"/>
      <c r="QA213" s="156"/>
      <c r="QB213" s="156"/>
      <c r="QC213" s="156"/>
      <c r="QD213" s="156"/>
      <c r="QE213" s="156"/>
      <c r="QF213" s="156"/>
      <c r="QG213" s="156"/>
      <c r="QH213" s="156"/>
      <c r="QI213" s="156"/>
      <c r="QJ213" s="156"/>
      <c r="QK213" s="156"/>
      <c r="QL213" s="156"/>
      <c r="QM213" s="156"/>
      <c r="QN213" s="156"/>
      <c r="QO213" s="156"/>
      <c r="QP213" s="156"/>
      <c r="QQ213" s="156"/>
      <c r="QR213" s="156"/>
      <c r="QS213" s="156"/>
      <c r="QT213" s="156"/>
      <c r="QU213" s="156"/>
      <c r="QV213" s="156"/>
      <c r="QW213" s="156"/>
      <c r="QX213" s="156"/>
      <c r="QY213" s="156"/>
      <c r="QZ213" s="156"/>
      <c r="RA213" s="156"/>
      <c r="RB213" s="156"/>
      <c r="RC213" s="156"/>
      <c r="RD213" s="156"/>
      <c r="RE213" s="156"/>
      <c r="RF213" s="156"/>
      <c r="RG213" s="156"/>
      <c r="RH213" s="156"/>
      <c r="RI213" s="156"/>
      <c r="RJ213" s="156"/>
      <c r="RK213" s="156"/>
      <c r="RL213" s="156"/>
      <c r="RM213" s="156"/>
      <c r="RN213" s="156"/>
      <c r="RO213" s="156"/>
      <c r="RP213" s="156"/>
      <c r="RQ213" s="156"/>
      <c r="RR213" s="156"/>
      <c r="RS213" s="156"/>
      <c r="RT213" s="156"/>
      <c r="RU213" s="156"/>
      <c r="RV213" s="156"/>
      <c r="RW213" s="156"/>
      <c r="RX213" s="156"/>
      <c r="RY213" s="156"/>
      <c r="RZ213" s="156"/>
      <c r="SA213" s="156"/>
      <c r="SB213" s="156"/>
      <c r="SC213" s="156"/>
      <c r="SD213" s="156"/>
      <c r="SE213" s="156"/>
      <c r="SF213" s="156"/>
      <c r="SG213" s="156"/>
      <c r="SH213" s="156"/>
      <c r="SI213" s="156"/>
      <c r="SJ213" s="156"/>
      <c r="SK213" s="156"/>
      <c r="SL213" s="156"/>
      <c r="SM213" s="156"/>
      <c r="SN213" s="156"/>
      <c r="SO213" s="156"/>
      <c r="SP213" s="156"/>
      <c r="SQ213" s="156"/>
      <c r="SR213" s="156"/>
      <c r="SS213" s="156"/>
      <c r="ST213" s="156"/>
      <c r="SU213" s="156"/>
      <c r="SV213" s="156"/>
      <c r="SW213" s="156"/>
      <c r="SX213" s="156"/>
      <c r="SY213" s="156"/>
      <c r="SZ213" s="156"/>
      <c r="TA213" s="156"/>
      <c r="TB213" s="156"/>
      <c r="TC213" s="156"/>
      <c r="TD213" s="156"/>
      <c r="TE213" s="156"/>
      <c r="TF213" s="156"/>
      <c r="TG213" s="156"/>
      <c r="TH213" s="156"/>
      <c r="TI213" s="156"/>
      <c r="TJ213" s="156"/>
      <c r="TK213" s="156"/>
      <c r="TL213" s="156"/>
      <c r="TM213" s="156"/>
      <c r="TN213" s="156"/>
      <c r="TO213" s="156"/>
      <c r="TP213" s="156"/>
      <c r="TQ213" s="156"/>
      <c r="TR213" s="156"/>
      <c r="TS213" s="156"/>
      <c r="TT213" s="156"/>
      <c r="TU213" s="156"/>
      <c r="TV213" s="156"/>
      <c r="TW213" s="156"/>
      <c r="TX213" s="156"/>
      <c r="TY213" s="156"/>
      <c r="TZ213" s="156"/>
      <c r="UA213" s="156"/>
      <c r="UB213" s="156"/>
      <c r="UC213" s="156"/>
      <c r="UD213" s="156"/>
      <c r="UE213" s="156"/>
      <c r="UF213" s="156"/>
      <c r="UG213" s="156"/>
      <c r="UH213" s="156"/>
      <c r="UI213" s="156"/>
      <c r="UJ213" s="156"/>
      <c r="UK213" s="156"/>
      <c r="UL213" s="156"/>
      <c r="UM213" s="156"/>
      <c r="UN213" s="156"/>
      <c r="UO213" s="156"/>
      <c r="UP213" s="156"/>
      <c r="UQ213" s="156"/>
      <c r="UR213" s="156"/>
      <c r="US213" s="156"/>
      <c r="UT213" s="156"/>
      <c r="UU213" s="156"/>
      <c r="UV213" s="156"/>
      <c r="UW213" s="156"/>
      <c r="UX213" s="156"/>
      <c r="UY213" s="156"/>
      <c r="UZ213" s="156"/>
      <c r="VA213" s="156"/>
      <c r="VB213" s="156"/>
      <c r="VC213" s="156"/>
      <c r="VD213" s="156"/>
      <c r="VE213" s="156"/>
      <c r="VF213" s="156"/>
      <c r="VG213" s="156"/>
      <c r="VH213" s="156"/>
      <c r="VI213" s="156"/>
      <c r="VJ213" s="156"/>
      <c r="VK213" s="156"/>
      <c r="VL213" s="156"/>
      <c r="VM213" s="156"/>
      <c r="VN213" s="156"/>
      <c r="VO213" s="156"/>
      <c r="VP213" s="156"/>
      <c r="VQ213" s="156"/>
      <c r="VR213" s="156"/>
      <c r="VS213" s="156"/>
      <c r="VT213" s="156"/>
      <c r="VU213" s="156"/>
      <c r="VV213" s="156"/>
      <c r="VW213" s="156"/>
      <c r="VX213" s="156"/>
      <c r="VY213" s="156"/>
      <c r="VZ213" s="156"/>
      <c r="WA213" s="156"/>
      <c r="WB213" s="156"/>
      <c r="WC213" s="156"/>
      <c r="WD213" s="156"/>
      <c r="WE213" s="156"/>
      <c r="WF213" s="156"/>
      <c r="WG213" s="156"/>
      <c r="WH213" s="156"/>
      <c r="WI213" s="156"/>
      <c r="WJ213" s="156"/>
      <c r="WK213" s="156"/>
      <c r="WL213" s="156"/>
      <c r="WM213" s="156"/>
      <c r="WN213" s="156"/>
      <c r="WO213" s="156"/>
      <c r="WP213" s="156"/>
      <c r="WQ213" s="156"/>
      <c r="WR213" s="156"/>
      <c r="WS213" s="156"/>
      <c r="WT213" s="156"/>
      <c r="WU213" s="156"/>
      <c r="WV213" s="156"/>
      <c r="WW213" s="156"/>
      <c r="WX213" s="156"/>
      <c r="WY213" s="156"/>
      <c r="WZ213" s="156"/>
      <c r="XA213" s="156"/>
      <c r="XB213" s="156"/>
      <c r="XC213" s="156"/>
      <c r="XD213" s="156"/>
      <c r="XE213" s="156"/>
      <c r="XF213" s="156"/>
      <c r="XG213" s="156"/>
      <c r="XH213" s="156"/>
      <c r="XI213" s="156"/>
      <c r="XJ213" s="156"/>
      <c r="XK213" s="156"/>
      <c r="XL213" s="156"/>
      <c r="XM213" s="156"/>
      <c r="XN213" s="156"/>
      <c r="XO213" s="156"/>
      <c r="XP213" s="156"/>
      <c r="XQ213" s="156"/>
      <c r="XR213" s="156"/>
      <c r="XS213" s="156"/>
      <c r="XT213" s="156"/>
      <c r="XU213" s="156"/>
      <c r="XV213" s="156"/>
      <c r="XW213" s="156"/>
      <c r="XX213" s="156"/>
      <c r="XY213" s="156"/>
      <c r="XZ213" s="156"/>
      <c r="YA213" s="156"/>
      <c r="YB213" s="156"/>
      <c r="YC213" s="156"/>
      <c r="YD213" s="156"/>
      <c r="YE213" s="156"/>
      <c r="YF213" s="156"/>
      <c r="YG213" s="156"/>
      <c r="YH213" s="156"/>
      <c r="YI213" s="156"/>
      <c r="YJ213" s="156"/>
      <c r="YK213" s="156"/>
      <c r="YL213" s="156"/>
      <c r="YM213" s="156"/>
      <c r="YN213" s="156"/>
      <c r="YO213" s="156"/>
      <c r="YP213" s="156"/>
      <c r="YQ213" s="156"/>
      <c r="YR213" s="156"/>
      <c r="YS213" s="156"/>
      <c r="YT213" s="156"/>
      <c r="YU213" s="156"/>
      <c r="YV213" s="156"/>
      <c r="YW213" s="156"/>
      <c r="YX213" s="156"/>
      <c r="YY213" s="156"/>
      <c r="YZ213" s="156"/>
      <c r="ZA213" s="156"/>
      <c r="ZB213" s="156"/>
      <c r="ZC213" s="156"/>
      <c r="ZD213" s="156"/>
      <c r="ZE213" s="156"/>
      <c r="ZF213" s="156"/>
      <c r="ZG213" s="156"/>
      <c r="ZH213" s="156"/>
      <c r="ZI213" s="156"/>
      <c r="ZJ213" s="156"/>
      <c r="ZK213" s="156"/>
      <c r="ZL213" s="156"/>
      <c r="ZM213" s="156"/>
      <c r="ZN213" s="156"/>
      <c r="ZO213" s="156"/>
      <c r="ZP213" s="156"/>
      <c r="ZQ213" s="156"/>
      <c r="ZR213" s="156"/>
      <c r="ZS213" s="156"/>
      <c r="ZT213" s="156"/>
      <c r="ZU213" s="156"/>
      <c r="ZV213" s="156"/>
      <c r="ZW213" s="156"/>
      <c r="ZX213" s="156"/>
      <c r="ZY213" s="156"/>
      <c r="ZZ213" s="156"/>
      <c r="AAA213" s="156"/>
      <c r="AAB213" s="156"/>
      <c r="AAC213" s="156"/>
      <c r="AAD213" s="156"/>
      <c r="AAE213" s="156"/>
      <c r="AAF213" s="156"/>
      <c r="AAG213" s="156"/>
      <c r="AAH213" s="156"/>
      <c r="AAI213" s="156"/>
      <c r="AAJ213" s="156"/>
      <c r="AAK213" s="156"/>
      <c r="AAL213" s="156"/>
      <c r="AAM213" s="156"/>
      <c r="AAN213" s="156"/>
      <c r="AAO213" s="156"/>
      <c r="AAP213" s="156"/>
      <c r="AAQ213" s="156"/>
      <c r="AAR213" s="156"/>
      <c r="AAS213" s="156"/>
      <c r="AAT213" s="156"/>
      <c r="AAU213" s="156"/>
      <c r="AAV213" s="156"/>
      <c r="AAW213" s="156"/>
      <c r="AAX213" s="156"/>
      <c r="AAY213" s="156"/>
      <c r="AAZ213" s="156"/>
      <c r="ABA213" s="156"/>
      <c r="ABB213" s="156"/>
      <c r="ABC213" s="156"/>
      <c r="ABD213" s="156"/>
      <c r="ABE213" s="156"/>
      <c r="ABF213" s="156"/>
      <c r="ABG213" s="156"/>
      <c r="ABH213" s="156"/>
      <c r="ABI213" s="156"/>
      <c r="ABJ213" s="156"/>
      <c r="ABK213" s="156"/>
      <c r="ABL213" s="156"/>
      <c r="ABM213" s="156"/>
      <c r="ABN213" s="156"/>
      <c r="ABO213" s="156"/>
      <c r="ABP213" s="156"/>
      <c r="ABQ213" s="156"/>
      <c r="ABR213" s="156"/>
      <c r="ABS213" s="156"/>
      <c r="ABT213" s="156"/>
      <c r="ABU213" s="156"/>
      <c r="ABV213" s="156"/>
      <c r="ABW213" s="156"/>
      <c r="ABX213" s="156"/>
      <c r="ABY213" s="156"/>
      <c r="ABZ213" s="156"/>
      <c r="ACA213" s="156"/>
      <c r="ACB213" s="156"/>
      <c r="ACC213" s="156"/>
      <c r="ACD213" s="156"/>
      <c r="ACE213" s="156"/>
      <c r="ACF213" s="156"/>
      <c r="ACG213" s="156"/>
      <c r="ACH213" s="156"/>
      <c r="ACI213" s="156"/>
      <c r="ACJ213" s="156"/>
      <c r="ACK213" s="156"/>
      <c r="ACL213" s="156"/>
      <c r="ACM213" s="156"/>
      <c r="ACN213" s="156"/>
      <c r="ACO213" s="156"/>
      <c r="ACP213" s="156"/>
      <c r="ACQ213" s="156"/>
      <c r="ACR213" s="156"/>
      <c r="ACS213" s="156"/>
      <c r="ACT213" s="156"/>
      <c r="ACU213" s="156"/>
      <c r="ACV213" s="156"/>
      <c r="ACW213" s="156"/>
      <c r="ACX213" s="156"/>
      <c r="ACY213" s="156"/>
      <c r="ACZ213" s="156"/>
      <c r="ADA213" s="156"/>
      <c r="ADB213" s="156"/>
      <c r="ADC213" s="156"/>
      <c r="ADD213" s="156"/>
      <c r="ADE213" s="156"/>
      <c r="ADF213" s="156"/>
      <c r="ADG213" s="156"/>
      <c r="ADH213" s="156"/>
      <c r="ADI213" s="156"/>
      <c r="ADJ213" s="156"/>
      <c r="ADK213" s="156"/>
      <c r="ADL213" s="156"/>
      <c r="ADM213" s="156"/>
      <c r="ADN213" s="156"/>
      <c r="ADO213" s="156"/>
      <c r="ADP213" s="156"/>
      <c r="ADQ213" s="156"/>
      <c r="ADR213" s="156"/>
      <c r="ADS213" s="156"/>
      <c r="ADT213" s="156"/>
      <c r="ADU213" s="156"/>
      <c r="ADV213" s="156"/>
      <c r="ADW213" s="156"/>
      <c r="ADX213" s="156"/>
      <c r="ADY213" s="156"/>
      <c r="ADZ213" s="156"/>
      <c r="AEA213" s="156"/>
      <c r="AEB213" s="156"/>
      <c r="AEC213" s="156"/>
      <c r="AED213" s="156"/>
      <c r="AEE213" s="156"/>
      <c r="AEF213" s="156"/>
      <c r="AEG213" s="156"/>
      <c r="AEH213" s="156"/>
      <c r="AEI213" s="156"/>
      <c r="AEJ213" s="156"/>
      <c r="AEK213" s="156"/>
      <c r="AEL213" s="156"/>
      <c r="AEM213" s="156"/>
      <c r="AEN213" s="156"/>
      <c r="AEO213" s="156"/>
      <c r="AEP213" s="156"/>
      <c r="AEQ213" s="156"/>
      <c r="AER213" s="156"/>
      <c r="AES213" s="156"/>
      <c r="AET213" s="156"/>
      <c r="AEU213" s="156"/>
      <c r="AEV213" s="156"/>
      <c r="AEW213" s="156"/>
      <c r="AEX213" s="156"/>
      <c r="AEY213" s="156"/>
      <c r="AEZ213" s="156"/>
      <c r="AFA213" s="156"/>
      <c r="AFB213" s="156"/>
      <c r="AFC213" s="156"/>
      <c r="AFD213" s="156"/>
      <c r="AFE213" s="156"/>
      <c r="AFF213" s="156"/>
      <c r="AFG213" s="156"/>
      <c r="AFH213" s="156"/>
      <c r="AFI213" s="156"/>
      <c r="AFJ213" s="156"/>
      <c r="AFK213" s="156"/>
      <c r="AFL213" s="156"/>
      <c r="AFM213" s="156"/>
      <c r="AFN213" s="156"/>
      <c r="AFO213" s="156"/>
      <c r="AFP213" s="156"/>
      <c r="AFQ213" s="156"/>
      <c r="AFR213" s="156"/>
      <c r="AFS213" s="156"/>
      <c r="AFT213" s="156"/>
      <c r="AFU213" s="156"/>
      <c r="AFV213" s="156"/>
      <c r="AFW213" s="156"/>
      <c r="AFX213" s="156"/>
      <c r="AFY213" s="156"/>
      <c r="AFZ213" s="156"/>
      <c r="AGA213" s="156"/>
      <c r="AGB213" s="156"/>
      <c r="AGC213" s="156"/>
      <c r="AGD213" s="156"/>
      <c r="AGE213" s="156"/>
      <c r="AGF213" s="156"/>
      <c r="AGG213" s="156"/>
      <c r="AGH213" s="156"/>
      <c r="AGI213" s="156"/>
      <c r="AGJ213" s="156"/>
      <c r="AGK213" s="156"/>
      <c r="AGL213" s="156"/>
      <c r="AGM213" s="156"/>
      <c r="AGN213" s="156"/>
      <c r="AGO213" s="156"/>
      <c r="AGP213" s="156"/>
      <c r="AGQ213" s="156"/>
      <c r="AGR213" s="156"/>
      <c r="AGS213" s="156"/>
      <c r="AGT213" s="156"/>
      <c r="AGU213" s="156"/>
      <c r="AGV213" s="156"/>
      <c r="AGW213" s="156"/>
      <c r="AGX213" s="156"/>
      <c r="AGY213" s="156"/>
      <c r="AGZ213" s="156"/>
      <c r="AHA213" s="156"/>
      <c r="AHB213" s="156"/>
      <c r="AHC213" s="156"/>
      <c r="AHD213" s="156"/>
      <c r="AHE213" s="156"/>
      <c r="AHF213" s="156"/>
      <c r="AHG213" s="156"/>
      <c r="AHH213" s="156"/>
      <c r="AHI213" s="156"/>
      <c r="AHJ213" s="156"/>
      <c r="AHK213" s="156"/>
      <c r="AHL213" s="156"/>
      <c r="AHM213" s="156"/>
      <c r="AHN213" s="156"/>
      <c r="AHO213" s="156"/>
      <c r="AHP213" s="156"/>
      <c r="AHQ213" s="156"/>
      <c r="AHR213" s="156"/>
      <c r="AHS213" s="156"/>
      <c r="AHT213" s="156"/>
      <c r="AHU213" s="156"/>
      <c r="AHV213" s="156"/>
      <c r="AHW213" s="156"/>
      <c r="AHX213" s="156"/>
      <c r="AHY213" s="156"/>
      <c r="AHZ213" s="156"/>
      <c r="AIA213" s="156"/>
      <c r="AIB213" s="156"/>
      <c r="AIC213" s="156"/>
      <c r="AID213" s="156"/>
      <c r="AIE213" s="156"/>
      <c r="AIF213" s="156"/>
      <c r="AIG213" s="156"/>
      <c r="AIH213" s="156"/>
      <c r="AII213" s="156"/>
      <c r="AIJ213" s="156"/>
      <c r="AIK213" s="156"/>
      <c r="AIL213" s="156"/>
      <c r="AIM213" s="156"/>
      <c r="AIN213" s="156"/>
      <c r="AIO213" s="156"/>
      <c r="AIP213" s="156"/>
      <c r="AIQ213" s="156"/>
      <c r="AIR213" s="156"/>
      <c r="AIS213" s="156"/>
      <c r="AIT213" s="156"/>
      <c r="AIU213" s="156"/>
      <c r="AIV213" s="156"/>
      <c r="AIW213" s="156"/>
      <c r="AIX213" s="156"/>
      <c r="AIY213" s="156"/>
      <c r="AIZ213" s="156"/>
      <c r="AJA213" s="156"/>
      <c r="AJB213" s="156"/>
      <c r="AJC213" s="156"/>
      <c r="AJD213" s="156"/>
      <c r="AJE213" s="156"/>
      <c r="AJF213" s="156"/>
      <c r="AJG213" s="156"/>
      <c r="AJH213" s="156"/>
      <c r="AJI213" s="156"/>
      <c r="AJJ213" s="156"/>
      <c r="AJK213" s="156"/>
      <c r="AJL213" s="156"/>
      <c r="AJM213" s="156"/>
      <c r="AJN213" s="156"/>
      <c r="AJO213" s="156"/>
      <c r="AJP213" s="156"/>
      <c r="AJQ213" s="156"/>
      <c r="AJR213" s="156"/>
      <c r="AJS213" s="156"/>
      <c r="AJT213" s="156"/>
      <c r="AJU213" s="156"/>
      <c r="AJV213" s="156"/>
      <c r="AJW213" s="156"/>
      <c r="AJX213" s="156"/>
      <c r="AJY213" s="156"/>
      <c r="AJZ213" s="156"/>
      <c r="AKA213" s="156"/>
      <c r="AKB213" s="156"/>
      <c r="AKC213" s="156"/>
      <c r="AKD213" s="156"/>
      <c r="AKE213" s="156"/>
      <c r="AKF213" s="156"/>
      <c r="AKG213" s="156"/>
      <c r="AKH213" s="156"/>
      <c r="AKI213" s="156"/>
      <c r="AKJ213" s="156"/>
      <c r="AKK213" s="156"/>
      <c r="AKL213" s="156"/>
      <c r="AKM213" s="156"/>
      <c r="AKN213" s="156"/>
      <c r="AKO213" s="156"/>
      <c r="AKP213" s="156"/>
      <c r="AKQ213" s="156"/>
      <c r="AKR213" s="156"/>
      <c r="AKS213" s="156"/>
      <c r="AKT213" s="156"/>
      <c r="AKU213" s="156"/>
      <c r="AKV213" s="156"/>
      <c r="AKW213" s="156"/>
      <c r="AKX213" s="156"/>
      <c r="AKY213" s="156"/>
      <c r="AKZ213" s="156"/>
      <c r="ALA213" s="156"/>
      <c r="ALB213" s="156"/>
      <c r="ALC213" s="156"/>
      <c r="ALD213" s="156"/>
      <c r="ALE213" s="156"/>
      <c r="ALF213" s="156"/>
      <c r="ALG213" s="156"/>
      <c r="ALH213" s="156"/>
      <c r="ALI213" s="156"/>
      <c r="ALJ213" s="156"/>
      <c r="ALK213" s="156"/>
      <c r="ALL213" s="156"/>
      <c r="ALM213" s="156"/>
      <c r="ALN213" s="156"/>
      <c r="ALO213" s="156"/>
      <c r="ALP213" s="156"/>
      <c r="ALQ213" s="156"/>
      <c r="ALR213" s="156"/>
      <c r="ALS213" s="156"/>
      <c r="ALT213" s="156"/>
      <c r="ALU213" s="156"/>
      <c r="ALV213" s="156"/>
      <c r="ALW213" s="156"/>
      <c r="ALX213" s="156"/>
      <c r="ALY213" s="156"/>
      <c r="ALZ213" s="156"/>
      <c r="AMA213" s="156"/>
      <c r="AMB213" s="156"/>
      <c r="AMC213" s="156"/>
      <c r="AMD213" s="156"/>
      <c r="AME213" s="156"/>
      <c r="AMF213" s="156"/>
      <c r="AMG213" s="156"/>
      <c r="AMH213" s="156"/>
      <c r="AMI213" s="156"/>
    </row>
    <row r="214" spans="1:1023" s="158" customFormat="1">
      <c r="A214" s="159" t="s">
        <v>262</v>
      </c>
      <c r="B214" s="154" t="s">
        <v>265</v>
      </c>
      <c r="C214" s="154"/>
      <c r="D214" s="154"/>
      <c r="E214" s="154"/>
      <c r="F214" s="283"/>
      <c r="G214" s="283"/>
      <c r="H214" s="284"/>
      <c r="I214" s="284"/>
      <c r="J214" s="284"/>
      <c r="K214" s="284"/>
      <c r="L214" s="284"/>
      <c r="M214" s="284"/>
      <c r="N214" s="156"/>
      <c r="O214" s="156"/>
      <c r="P214" s="156"/>
      <c r="Q214" s="156"/>
      <c r="R214" s="156"/>
      <c r="S214" s="156"/>
      <c r="T214" s="156"/>
      <c r="U214" s="156"/>
      <c r="V214" s="156"/>
      <c r="W214" s="156"/>
      <c r="X214" s="156"/>
      <c r="Y214" s="156"/>
      <c r="Z214" s="156"/>
      <c r="AA214" s="156"/>
      <c r="AB214" s="156"/>
      <c r="AC214" s="156"/>
      <c r="AD214" s="156"/>
      <c r="AE214" s="156"/>
      <c r="AF214" s="156"/>
      <c r="AG214" s="156"/>
      <c r="AH214" s="156"/>
      <c r="AI214" s="156"/>
      <c r="AJ214" s="156"/>
      <c r="AK214" s="156"/>
      <c r="AL214" s="156"/>
      <c r="AM214" s="156"/>
      <c r="AN214" s="156"/>
      <c r="AO214" s="156"/>
      <c r="AP214" s="156"/>
      <c r="AQ214" s="156"/>
      <c r="AR214" s="156"/>
      <c r="AS214" s="156"/>
      <c r="AT214" s="156"/>
      <c r="AU214" s="156"/>
      <c r="AV214" s="156"/>
      <c r="AW214" s="156"/>
      <c r="AX214" s="156"/>
      <c r="AY214" s="156"/>
      <c r="AZ214" s="156"/>
      <c r="BA214" s="156"/>
      <c r="BB214" s="156"/>
      <c r="BC214" s="156"/>
      <c r="BD214" s="156"/>
      <c r="BE214" s="156"/>
      <c r="BF214" s="156"/>
      <c r="BG214" s="156"/>
      <c r="BH214" s="156"/>
      <c r="BI214" s="156"/>
      <c r="BJ214" s="156"/>
      <c r="BK214" s="156"/>
      <c r="BL214" s="156"/>
      <c r="BM214" s="156"/>
      <c r="BN214" s="156"/>
      <c r="BO214" s="156"/>
      <c r="BP214" s="156"/>
      <c r="BQ214" s="156"/>
      <c r="BR214" s="156"/>
      <c r="BS214" s="156"/>
      <c r="BT214" s="156"/>
      <c r="BU214" s="156"/>
      <c r="BV214" s="156"/>
      <c r="BW214" s="156"/>
      <c r="BX214" s="156"/>
      <c r="BY214" s="156"/>
      <c r="BZ214" s="156"/>
      <c r="CA214" s="156"/>
      <c r="CB214" s="156"/>
      <c r="CC214" s="156"/>
      <c r="CD214" s="156"/>
      <c r="CE214" s="156"/>
      <c r="CF214" s="156"/>
      <c r="CG214" s="156"/>
      <c r="CH214" s="156"/>
      <c r="CI214" s="156"/>
      <c r="CJ214" s="156"/>
      <c r="CK214" s="156"/>
      <c r="CL214" s="156"/>
      <c r="CM214" s="156"/>
      <c r="CN214" s="156"/>
      <c r="CO214" s="156"/>
      <c r="CP214" s="156"/>
      <c r="CQ214" s="156"/>
      <c r="CR214" s="156"/>
      <c r="CS214" s="156"/>
      <c r="CT214" s="156"/>
      <c r="CU214" s="156"/>
      <c r="CV214" s="156"/>
      <c r="CW214" s="156"/>
      <c r="CX214" s="156"/>
      <c r="CY214" s="156"/>
      <c r="CZ214" s="156"/>
      <c r="DA214" s="156"/>
      <c r="DB214" s="156"/>
      <c r="DC214" s="156"/>
      <c r="DD214" s="156"/>
      <c r="DE214" s="156"/>
      <c r="DF214" s="156"/>
      <c r="DG214" s="156"/>
      <c r="DH214" s="156"/>
      <c r="DI214" s="156"/>
      <c r="DJ214" s="156"/>
      <c r="DK214" s="156"/>
      <c r="DL214" s="156"/>
      <c r="DM214" s="156"/>
      <c r="DN214" s="156"/>
      <c r="DO214" s="156"/>
      <c r="DP214" s="156"/>
      <c r="DQ214" s="156"/>
      <c r="DR214" s="156"/>
      <c r="DS214" s="156"/>
      <c r="DT214" s="156"/>
      <c r="DU214" s="156"/>
      <c r="DV214" s="156"/>
      <c r="DW214" s="156"/>
      <c r="DX214" s="156"/>
      <c r="DY214" s="156"/>
      <c r="DZ214" s="156"/>
      <c r="EA214" s="156"/>
      <c r="EB214" s="156"/>
      <c r="EC214" s="156"/>
      <c r="ED214" s="156"/>
      <c r="EE214" s="156"/>
      <c r="EF214" s="156"/>
      <c r="EG214" s="156"/>
      <c r="EH214" s="156"/>
      <c r="EI214" s="156"/>
      <c r="EJ214" s="156"/>
      <c r="EK214" s="156"/>
      <c r="EL214" s="156"/>
      <c r="EM214" s="156"/>
      <c r="EN214" s="156"/>
      <c r="EO214" s="156"/>
      <c r="EP214" s="156"/>
      <c r="EQ214" s="156"/>
      <c r="ER214" s="156"/>
      <c r="ES214" s="156"/>
      <c r="ET214" s="156"/>
      <c r="EU214" s="156"/>
      <c r="EV214" s="156"/>
      <c r="EW214" s="156"/>
      <c r="EX214" s="156"/>
      <c r="EY214" s="156"/>
      <c r="EZ214" s="156"/>
      <c r="FA214" s="156"/>
      <c r="FB214" s="156"/>
      <c r="FC214" s="156"/>
      <c r="FD214" s="156"/>
      <c r="FE214" s="156"/>
      <c r="FF214" s="156"/>
      <c r="FG214" s="156"/>
      <c r="FH214" s="156"/>
      <c r="FI214" s="156"/>
      <c r="FJ214" s="156"/>
      <c r="FK214" s="156"/>
      <c r="FL214" s="156"/>
      <c r="FM214" s="156"/>
      <c r="FN214" s="156"/>
      <c r="FO214" s="156"/>
      <c r="FP214" s="156"/>
      <c r="FQ214" s="156"/>
      <c r="FR214" s="156"/>
      <c r="FS214" s="156"/>
      <c r="FT214" s="156"/>
      <c r="FU214" s="156"/>
      <c r="FV214" s="156"/>
      <c r="FW214" s="156"/>
      <c r="FX214" s="156"/>
      <c r="FY214" s="156"/>
      <c r="FZ214" s="156"/>
      <c r="GA214" s="156"/>
      <c r="GB214" s="156"/>
      <c r="GC214" s="156"/>
      <c r="GD214" s="156"/>
      <c r="GE214" s="156"/>
      <c r="GF214" s="156"/>
      <c r="GG214" s="156"/>
      <c r="GH214" s="156"/>
      <c r="GI214" s="156"/>
      <c r="GJ214" s="156"/>
      <c r="GK214" s="156"/>
      <c r="GL214" s="156"/>
      <c r="GM214" s="156"/>
      <c r="GN214" s="156"/>
      <c r="GO214" s="156"/>
      <c r="GP214" s="156"/>
      <c r="GQ214" s="156"/>
      <c r="GR214" s="156"/>
      <c r="GS214" s="156"/>
      <c r="GT214" s="156"/>
      <c r="GU214" s="156"/>
      <c r="GV214" s="156"/>
      <c r="GW214" s="156"/>
      <c r="GX214" s="156"/>
      <c r="GY214" s="156"/>
      <c r="GZ214" s="156"/>
      <c r="HA214" s="156"/>
      <c r="HB214" s="156"/>
      <c r="HC214" s="156"/>
      <c r="HD214" s="156"/>
      <c r="HE214" s="156"/>
      <c r="HF214" s="156"/>
      <c r="HG214" s="156"/>
      <c r="HH214" s="156"/>
      <c r="HI214" s="156"/>
      <c r="HJ214" s="156"/>
      <c r="HK214" s="156"/>
      <c r="HL214" s="156"/>
      <c r="HM214" s="156"/>
      <c r="HN214" s="156"/>
      <c r="HO214" s="156"/>
      <c r="HP214" s="156"/>
      <c r="HQ214" s="156"/>
      <c r="HR214" s="156"/>
      <c r="HS214" s="156"/>
      <c r="HT214" s="156"/>
      <c r="HU214" s="156"/>
      <c r="HV214" s="156"/>
      <c r="HW214" s="156"/>
      <c r="HX214" s="156"/>
      <c r="HY214" s="156"/>
      <c r="HZ214" s="156"/>
      <c r="IA214" s="156"/>
      <c r="IB214" s="156"/>
      <c r="IC214" s="156"/>
      <c r="ID214" s="156"/>
      <c r="IE214" s="156"/>
      <c r="IF214" s="156"/>
      <c r="IG214" s="156"/>
      <c r="IH214" s="156"/>
      <c r="II214" s="156"/>
      <c r="IJ214" s="156"/>
      <c r="IK214" s="156"/>
      <c r="IL214" s="156"/>
      <c r="IM214" s="156"/>
      <c r="IN214" s="156"/>
      <c r="IO214" s="156"/>
      <c r="IP214" s="156"/>
      <c r="IQ214" s="156"/>
      <c r="IR214" s="156"/>
      <c r="IS214" s="156"/>
      <c r="IT214" s="156"/>
      <c r="IU214" s="156"/>
      <c r="IV214" s="156"/>
      <c r="IW214" s="156"/>
      <c r="IX214" s="156"/>
      <c r="IY214" s="156"/>
      <c r="IZ214" s="156"/>
      <c r="JA214" s="156"/>
      <c r="JB214" s="156"/>
      <c r="JC214" s="156"/>
      <c r="JD214" s="156"/>
      <c r="JE214" s="156"/>
      <c r="JF214" s="156"/>
      <c r="JG214" s="156"/>
      <c r="JH214" s="156"/>
      <c r="JI214" s="156"/>
      <c r="JJ214" s="156"/>
      <c r="JK214" s="156"/>
      <c r="JL214" s="156"/>
      <c r="JM214" s="156"/>
      <c r="JN214" s="156"/>
      <c r="JO214" s="156"/>
      <c r="JP214" s="156"/>
      <c r="JQ214" s="156"/>
      <c r="JR214" s="156"/>
      <c r="JS214" s="156"/>
      <c r="JT214" s="156"/>
      <c r="JU214" s="156"/>
      <c r="JV214" s="156"/>
      <c r="JW214" s="156"/>
      <c r="JX214" s="156"/>
      <c r="JY214" s="156"/>
      <c r="JZ214" s="156"/>
      <c r="KA214" s="156"/>
      <c r="KB214" s="156"/>
      <c r="KC214" s="156"/>
      <c r="KD214" s="156"/>
      <c r="KE214" s="156"/>
      <c r="KF214" s="156"/>
      <c r="KG214" s="156"/>
      <c r="KH214" s="156"/>
      <c r="KI214" s="156"/>
      <c r="KJ214" s="156"/>
      <c r="KK214" s="156"/>
      <c r="KL214" s="156"/>
      <c r="KM214" s="156"/>
      <c r="KN214" s="156"/>
      <c r="KO214" s="156"/>
      <c r="KP214" s="156"/>
      <c r="KQ214" s="156"/>
      <c r="KR214" s="156"/>
      <c r="KS214" s="156"/>
      <c r="KT214" s="156"/>
      <c r="KU214" s="156"/>
      <c r="KV214" s="156"/>
      <c r="KW214" s="156"/>
      <c r="KX214" s="156"/>
      <c r="KY214" s="156"/>
      <c r="KZ214" s="156"/>
      <c r="LA214" s="156"/>
      <c r="LB214" s="156"/>
      <c r="LC214" s="156"/>
      <c r="LD214" s="156"/>
      <c r="LE214" s="156"/>
      <c r="LF214" s="156"/>
      <c r="LG214" s="156"/>
      <c r="LH214" s="156"/>
      <c r="LI214" s="156"/>
      <c r="LJ214" s="156"/>
      <c r="LK214" s="156"/>
      <c r="LL214" s="156"/>
      <c r="LM214" s="156"/>
      <c r="LN214" s="156"/>
      <c r="LO214" s="156"/>
      <c r="LP214" s="156"/>
      <c r="LQ214" s="156"/>
      <c r="LR214" s="156"/>
      <c r="LS214" s="156"/>
      <c r="LT214" s="156"/>
      <c r="LU214" s="156"/>
      <c r="LV214" s="156"/>
      <c r="LW214" s="156"/>
      <c r="LX214" s="156"/>
      <c r="LY214" s="156"/>
      <c r="LZ214" s="156"/>
      <c r="MA214" s="156"/>
      <c r="MB214" s="156"/>
      <c r="MC214" s="156"/>
      <c r="MD214" s="156"/>
      <c r="ME214" s="156"/>
      <c r="MF214" s="156"/>
      <c r="MG214" s="156"/>
      <c r="MH214" s="156"/>
      <c r="MI214" s="156"/>
      <c r="MJ214" s="156"/>
      <c r="MK214" s="156"/>
      <c r="ML214" s="156"/>
      <c r="MM214" s="156"/>
      <c r="MN214" s="156"/>
      <c r="MO214" s="156"/>
      <c r="MP214" s="156"/>
      <c r="MQ214" s="156"/>
      <c r="MR214" s="156"/>
      <c r="MS214" s="156"/>
      <c r="MT214" s="156"/>
      <c r="MU214" s="156"/>
      <c r="MV214" s="156"/>
      <c r="MW214" s="156"/>
      <c r="MX214" s="156"/>
      <c r="MY214" s="156"/>
      <c r="MZ214" s="156"/>
      <c r="NA214" s="156"/>
      <c r="NB214" s="156"/>
      <c r="NC214" s="156"/>
      <c r="ND214" s="156"/>
      <c r="NE214" s="156"/>
      <c r="NF214" s="156"/>
      <c r="NG214" s="156"/>
      <c r="NH214" s="156"/>
      <c r="NI214" s="156"/>
      <c r="NJ214" s="156"/>
      <c r="NK214" s="156"/>
      <c r="NL214" s="156"/>
      <c r="NM214" s="156"/>
      <c r="NN214" s="156"/>
      <c r="NO214" s="156"/>
      <c r="NP214" s="156"/>
      <c r="NQ214" s="156"/>
      <c r="NR214" s="156"/>
      <c r="NS214" s="156"/>
      <c r="NT214" s="156"/>
      <c r="NU214" s="156"/>
      <c r="NV214" s="156"/>
      <c r="NW214" s="156"/>
      <c r="NX214" s="156"/>
      <c r="NY214" s="156"/>
      <c r="NZ214" s="156"/>
      <c r="OA214" s="156"/>
      <c r="OB214" s="156"/>
      <c r="OC214" s="156"/>
      <c r="OD214" s="156"/>
      <c r="OE214" s="156"/>
      <c r="OF214" s="156"/>
      <c r="OG214" s="156"/>
      <c r="OH214" s="156"/>
      <c r="OI214" s="156"/>
      <c r="OJ214" s="156"/>
      <c r="OK214" s="156"/>
      <c r="OL214" s="156"/>
      <c r="OM214" s="156"/>
      <c r="ON214" s="156"/>
      <c r="OO214" s="156"/>
      <c r="OP214" s="156"/>
      <c r="OQ214" s="156"/>
      <c r="OR214" s="156"/>
      <c r="OS214" s="156"/>
      <c r="OT214" s="156"/>
      <c r="OU214" s="156"/>
      <c r="OV214" s="156"/>
      <c r="OW214" s="156"/>
      <c r="OX214" s="156"/>
      <c r="OY214" s="156"/>
      <c r="OZ214" s="156"/>
      <c r="PA214" s="156"/>
      <c r="PB214" s="156"/>
      <c r="PC214" s="156"/>
      <c r="PD214" s="156"/>
      <c r="PE214" s="156"/>
      <c r="PF214" s="156"/>
      <c r="PG214" s="156"/>
      <c r="PH214" s="156"/>
      <c r="PI214" s="156"/>
      <c r="PJ214" s="156"/>
      <c r="PK214" s="156"/>
      <c r="PL214" s="156"/>
      <c r="PM214" s="156"/>
      <c r="PN214" s="156"/>
      <c r="PO214" s="156"/>
      <c r="PP214" s="156"/>
      <c r="PQ214" s="156"/>
      <c r="PR214" s="156"/>
      <c r="PS214" s="156"/>
      <c r="PT214" s="156"/>
      <c r="PU214" s="156"/>
      <c r="PV214" s="156"/>
      <c r="PW214" s="156"/>
      <c r="PX214" s="156"/>
      <c r="PY214" s="156"/>
      <c r="PZ214" s="156"/>
      <c r="QA214" s="156"/>
      <c r="QB214" s="156"/>
      <c r="QC214" s="156"/>
      <c r="QD214" s="156"/>
      <c r="QE214" s="156"/>
      <c r="QF214" s="156"/>
      <c r="QG214" s="156"/>
      <c r="QH214" s="156"/>
      <c r="QI214" s="156"/>
      <c r="QJ214" s="156"/>
      <c r="QK214" s="156"/>
      <c r="QL214" s="156"/>
      <c r="QM214" s="156"/>
      <c r="QN214" s="156"/>
      <c r="QO214" s="156"/>
      <c r="QP214" s="156"/>
      <c r="QQ214" s="156"/>
      <c r="QR214" s="156"/>
      <c r="QS214" s="156"/>
      <c r="QT214" s="156"/>
      <c r="QU214" s="156"/>
      <c r="QV214" s="156"/>
      <c r="QW214" s="156"/>
      <c r="QX214" s="156"/>
      <c r="QY214" s="156"/>
      <c r="QZ214" s="156"/>
      <c r="RA214" s="156"/>
      <c r="RB214" s="156"/>
      <c r="RC214" s="156"/>
      <c r="RD214" s="156"/>
      <c r="RE214" s="156"/>
      <c r="RF214" s="156"/>
      <c r="RG214" s="156"/>
      <c r="RH214" s="156"/>
      <c r="RI214" s="156"/>
      <c r="RJ214" s="156"/>
      <c r="RK214" s="156"/>
      <c r="RL214" s="156"/>
      <c r="RM214" s="156"/>
      <c r="RN214" s="156"/>
      <c r="RO214" s="156"/>
      <c r="RP214" s="156"/>
      <c r="RQ214" s="156"/>
      <c r="RR214" s="156"/>
      <c r="RS214" s="156"/>
      <c r="RT214" s="156"/>
      <c r="RU214" s="156"/>
      <c r="RV214" s="156"/>
      <c r="RW214" s="156"/>
      <c r="RX214" s="156"/>
      <c r="RY214" s="156"/>
      <c r="RZ214" s="156"/>
      <c r="SA214" s="156"/>
      <c r="SB214" s="156"/>
      <c r="SC214" s="156"/>
      <c r="SD214" s="156"/>
      <c r="SE214" s="156"/>
      <c r="SF214" s="156"/>
      <c r="SG214" s="156"/>
      <c r="SH214" s="156"/>
      <c r="SI214" s="156"/>
      <c r="SJ214" s="156"/>
      <c r="SK214" s="156"/>
      <c r="SL214" s="156"/>
      <c r="SM214" s="156"/>
      <c r="SN214" s="156"/>
      <c r="SO214" s="156"/>
      <c r="SP214" s="156"/>
      <c r="SQ214" s="156"/>
      <c r="SR214" s="156"/>
      <c r="SS214" s="156"/>
      <c r="ST214" s="156"/>
      <c r="SU214" s="156"/>
      <c r="SV214" s="156"/>
      <c r="SW214" s="156"/>
      <c r="SX214" s="156"/>
      <c r="SY214" s="156"/>
      <c r="SZ214" s="156"/>
      <c r="TA214" s="156"/>
      <c r="TB214" s="156"/>
      <c r="TC214" s="156"/>
      <c r="TD214" s="156"/>
      <c r="TE214" s="156"/>
      <c r="TF214" s="156"/>
      <c r="TG214" s="156"/>
      <c r="TH214" s="156"/>
      <c r="TI214" s="156"/>
      <c r="TJ214" s="156"/>
      <c r="TK214" s="156"/>
      <c r="TL214" s="156"/>
      <c r="TM214" s="156"/>
      <c r="TN214" s="156"/>
      <c r="TO214" s="156"/>
      <c r="TP214" s="156"/>
      <c r="TQ214" s="156"/>
      <c r="TR214" s="156"/>
      <c r="TS214" s="156"/>
      <c r="TT214" s="156"/>
      <c r="TU214" s="156"/>
      <c r="TV214" s="156"/>
      <c r="TW214" s="156"/>
      <c r="TX214" s="156"/>
      <c r="TY214" s="156"/>
      <c r="TZ214" s="156"/>
      <c r="UA214" s="156"/>
      <c r="UB214" s="156"/>
      <c r="UC214" s="156"/>
      <c r="UD214" s="156"/>
      <c r="UE214" s="156"/>
      <c r="UF214" s="156"/>
      <c r="UG214" s="156"/>
      <c r="UH214" s="156"/>
      <c r="UI214" s="156"/>
      <c r="UJ214" s="156"/>
      <c r="UK214" s="156"/>
      <c r="UL214" s="156"/>
      <c r="UM214" s="156"/>
      <c r="UN214" s="156"/>
      <c r="UO214" s="156"/>
      <c r="UP214" s="156"/>
      <c r="UQ214" s="156"/>
      <c r="UR214" s="156"/>
      <c r="US214" s="156"/>
      <c r="UT214" s="156"/>
      <c r="UU214" s="156"/>
      <c r="UV214" s="156"/>
      <c r="UW214" s="156"/>
      <c r="UX214" s="156"/>
      <c r="UY214" s="156"/>
      <c r="UZ214" s="156"/>
      <c r="VA214" s="156"/>
      <c r="VB214" s="156"/>
      <c r="VC214" s="156"/>
      <c r="VD214" s="156"/>
      <c r="VE214" s="156"/>
      <c r="VF214" s="156"/>
      <c r="VG214" s="156"/>
      <c r="VH214" s="156"/>
      <c r="VI214" s="156"/>
      <c r="VJ214" s="156"/>
      <c r="VK214" s="156"/>
      <c r="VL214" s="156"/>
      <c r="VM214" s="156"/>
      <c r="VN214" s="156"/>
      <c r="VO214" s="156"/>
      <c r="VP214" s="156"/>
      <c r="VQ214" s="156"/>
      <c r="VR214" s="156"/>
      <c r="VS214" s="156"/>
      <c r="VT214" s="156"/>
      <c r="VU214" s="156"/>
      <c r="VV214" s="156"/>
      <c r="VW214" s="156"/>
      <c r="VX214" s="156"/>
      <c r="VY214" s="156"/>
      <c r="VZ214" s="156"/>
      <c r="WA214" s="156"/>
      <c r="WB214" s="156"/>
      <c r="WC214" s="156"/>
      <c r="WD214" s="156"/>
      <c r="WE214" s="156"/>
      <c r="WF214" s="156"/>
      <c r="WG214" s="156"/>
      <c r="WH214" s="156"/>
      <c r="WI214" s="156"/>
      <c r="WJ214" s="156"/>
      <c r="WK214" s="156"/>
      <c r="WL214" s="156"/>
      <c r="WM214" s="156"/>
      <c r="WN214" s="156"/>
      <c r="WO214" s="156"/>
      <c r="WP214" s="156"/>
      <c r="WQ214" s="156"/>
      <c r="WR214" s="156"/>
      <c r="WS214" s="156"/>
      <c r="WT214" s="156"/>
      <c r="WU214" s="156"/>
      <c r="WV214" s="156"/>
      <c r="WW214" s="156"/>
      <c r="WX214" s="156"/>
      <c r="WY214" s="156"/>
      <c r="WZ214" s="156"/>
      <c r="XA214" s="156"/>
      <c r="XB214" s="156"/>
      <c r="XC214" s="156"/>
      <c r="XD214" s="156"/>
      <c r="XE214" s="156"/>
      <c r="XF214" s="156"/>
      <c r="XG214" s="156"/>
      <c r="XH214" s="156"/>
      <c r="XI214" s="156"/>
      <c r="XJ214" s="156"/>
      <c r="XK214" s="156"/>
      <c r="XL214" s="156"/>
      <c r="XM214" s="156"/>
      <c r="XN214" s="156"/>
      <c r="XO214" s="156"/>
      <c r="XP214" s="156"/>
      <c r="XQ214" s="156"/>
      <c r="XR214" s="156"/>
      <c r="XS214" s="156"/>
      <c r="XT214" s="156"/>
      <c r="XU214" s="156"/>
      <c r="XV214" s="156"/>
      <c r="XW214" s="156"/>
      <c r="XX214" s="156"/>
      <c r="XY214" s="156"/>
      <c r="XZ214" s="156"/>
      <c r="YA214" s="156"/>
      <c r="YB214" s="156"/>
      <c r="YC214" s="156"/>
      <c r="YD214" s="156"/>
      <c r="YE214" s="156"/>
      <c r="YF214" s="156"/>
      <c r="YG214" s="156"/>
      <c r="YH214" s="156"/>
      <c r="YI214" s="156"/>
      <c r="YJ214" s="156"/>
      <c r="YK214" s="156"/>
      <c r="YL214" s="156"/>
      <c r="YM214" s="156"/>
      <c r="YN214" s="156"/>
      <c r="YO214" s="156"/>
      <c r="YP214" s="156"/>
      <c r="YQ214" s="156"/>
      <c r="YR214" s="156"/>
      <c r="YS214" s="156"/>
      <c r="YT214" s="156"/>
      <c r="YU214" s="156"/>
      <c r="YV214" s="156"/>
      <c r="YW214" s="156"/>
      <c r="YX214" s="156"/>
      <c r="YY214" s="156"/>
      <c r="YZ214" s="156"/>
      <c r="ZA214" s="156"/>
      <c r="ZB214" s="156"/>
      <c r="ZC214" s="156"/>
      <c r="ZD214" s="156"/>
      <c r="ZE214" s="156"/>
      <c r="ZF214" s="156"/>
      <c r="ZG214" s="156"/>
      <c r="ZH214" s="156"/>
      <c r="ZI214" s="156"/>
      <c r="ZJ214" s="156"/>
      <c r="ZK214" s="156"/>
      <c r="ZL214" s="156"/>
      <c r="ZM214" s="156"/>
      <c r="ZN214" s="156"/>
      <c r="ZO214" s="156"/>
      <c r="ZP214" s="156"/>
      <c r="ZQ214" s="156"/>
      <c r="ZR214" s="156"/>
      <c r="ZS214" s="156"/>
      <c r="ZT214" s="156"/>
      <c r="ZU214" s="156"/>
      <c r="ZV214" s="156"/>
      <c r="ZW214" s="156"/>
      <c r="ZX214" s="156"/>
      <c r="ZY214" s="156"/>
      <c r="ZZ214" s="156"/>
      <c r="AAA214" s="156"/>
      <c r="AAB214" s="156"/>
      <c r="AAC214" s="156"/>
      <c r="AAD214" s="156"/>
      <c r="AAE214" s="156"/>
      <c r="AAF214" s="156"/>
      <c r="AAG214" s="156"/>
      <c r="AAH214" s="156"/>
      <c r="AAI214" s="156"/>
      <c r="AAJ214" s="156"/>
      <c r="AAK214" s="156"/>
      <c r="AAL214" s="156"/>
      <c r="AAM214" s="156"/>
      <c r="AAN214" s="156"/>
      <c r="AAO214" s="156"/>
      <c r="AAP214" s="156"/>
      <c r="AAQ214" s="156"/>
      <c r="AAR214" s="156"/>
      <c r="AAS214" s="156"/>
      <c r="AAT214" s="156"/>
      <c r="AAU214" s="156"/>
      <c r="AAV214" s="156"/>
      <c r="AAW214" s="156"/>
      <c r="AAX214" s="156"/>
      <c r="AAY214" s="156"/>
      <c r="AAZ214" s="156"/>
      <c r="ABA214" s="156"/>
      <c r="ABB214" s="156"/>
      <c r="ABC214" s="156"/>
      <c r="ABD214" s="156"/>
      <c r="ABE214" s="156"/>
      <c r="ABF214" s="156"/>
      <c r="ABG214" s="156"/>
      <c r="ABH214" s="156"/>
      <c r="ABI214" s="156"/>
      <c r="ABJ214" s="156"/>
      <c r="ABK214" s="156"/>
      <c r="ABL214" s="156"/>
      <c r="ABM214" s="156"/>
      <c r="ABN214" s="156"/>
      <c r="ABO214" s="156"/>
      <c r="ABP214" s="156"/>
      <c r="ABQ214" s="156"/>
      <c r="ABR214" s="156"/>
      <c r="ABS214" s="156"/>
      <c r="ABT214" s="156"/>
      <c r="ABU214" s="156"/>
      <c r="ABV214" s="156"/>
      <c r="ABW214" s="156"/>
      <c r="ABX214" s="156"/>
      <c r="ABY214" s="156"/>
      <c r="ABZ214" s="156"/>
      <c r="ACA214" s="156"/>
      <c r="ACB214" s="156"/>
      <c r="ACC214" s="156"/>
      <c r="ACD214" s="156"/>
      <c r="ACE214" s="156"/>
      <c r="ACF214" s="156"/>
      <c r="ACG214" s="156"/>
      <c r="ACH214" s="156"/>
      <c r="ACI214" s="156"/>
      <c r="ACJ214" s="156"/>
      <c r="ACK214" s="156"/>
      <c r="ACL214" s="156"/>
      <c r="ACM214" s="156"/>
      <c r="ACN214" s="156"/>
      <c r="ACO214" s="156"/>
      <c r="ACP214" s="156"/>
      <c r="ACQ214" s="156"/>
      <c r="ACR214" s="156"/>
      <c r="ACS214" s="156"/>
      <c r="ACT214" s="156"/>
      <c r="ACU214" s="156"/>
      <c r="ACV214" s="156"/>
      <c r="ACW214" s="156"/>
      <c r="ACX214" s="156"/>
      <c r="ACY214" s="156"/>
      <c r="ACZ214" s="156"/>
      <c r="ADA214" s="156"/>
      <c r="ADB214" s="156"/>
      <c r="ADC214" s="156"/>
      <c r="ADD214" s="156"/>
      <c r="ADE214" s="156"/>
      <c r="ADF214" s="156"/>
      <c r="ADG214" s="156"/>
      <c r="ADH214" s="156"/>
      <c r="ADI214" s="156"/>
      <c r="ADJ214" s="156"/>
      <c r="ADK214" s="156"/>
      <c r="ADL214" s="156"/>
      <c r="ADM214" s="156"/>
      <c r="ADN214" s="156"/>
      <c r="ADO214" s="156"/>
      <c r="ADP214" s="156"/>
      <c r="ADQ214" s="156"/>
      <c r="ADR214" s="156"/>
      <c r="ADS214" s="156"/>
      <c r="ADT214" s="156"/>
      <c r="ADU214" s="156"/>
      <c r="ADV214" s="156"/>
      <c r="ADW214" s="156"/>
      <c r="ADX214" s="156"/>
      <c r="ADY214" s="156"/>
      <c r="ADZ214" s="156"/>
      <c r="AEA214" s="156"/>
      <c r="AEB214" s="156"/>
      <c r="AEC214" s="156"/>
      <c r="AED214" s="156"/>
      <c r="AEE214" s="156"/>
      <c r="AEF214" s="156"/>
      <c r="AEG214" s="156"/>
      <c r="AEH214" s="156"/>
      <c r="AEI214" s="156"/>
      <c r="AEJ214" s="156"/>
      <c r="AEK214" s="156"/>
      <c r="AEL214" s="156"/>
      <c r="AEM214" s="156"/>
      <c r="AEN214" s="156"/>
      <c r="AEO214" s="156"/>
      <c r="AEP214" s="156"/>
      <c r="AEQ214" s="156"/>
      <c r="AER214" s="156"/>
      <c r="AES214" s="156"/>
      <c r="AET214" s="156"/>
      <c r="AEU214" s="156"/>
      <c r="AEV214" s="156"/>
      <c r="AEW214" s="156"/>
      <c r="AEX214" s="156"/>
      <c r="AEY214" s="156"/>
      <c r="AEZ214" s="156"/>
      <c r="AFA214" s="156"/>
      <c r="AFB214" s="156"/>
      <c r="AFC214" s="156"/>
      <c r="AFD214" s="156"/>
      <c r="AFE214" s="156"/>
      <c r="AFF214" s="156"/>
      <c r="AFG214" s="156"/>
      <c r="AFH214" s="156"/>
      <c r="AFI214" s="156"/>
      <c r="AFJ214" s="156"/>
      <c r="AFK214" s="156"/>
      <c r="AFL214" s="156"/>
      <c r="AFM214" s="156"/>
      <c r="AFN214" s="156"/>
      <c r="AFO214" s="156"/>
      <c r="AFP214" s="156"/>
      <c r="AFQ214" s="156"/>
      <c r="AFR214" s="156"/>
      <c r="AFS214" s="156"/>
      <c r="AFT214" s="156"/>
      <c r="AFU214" s="156"/>
      <c r="AFV214" s="156"/>
      <c r="AFW214" s="156"/>
      <c r="AFX214" s="156"/>
      <c r="AFY214" s="156"/>
      <c r="AFZ214" s="156"/>
      <c r="AGA214" s="156"/>
      <c r="AGB214" s="156"/>
      <c r="AGC214" s="156"/>
      <c r="AGD214" s="156"/>
      <c r="AGE214" s="156"/>
      <c r="AGF214" s="156"/>
      <c r="AGG214" s="156"/>
      <c r="AGH214" s="156"/>
      <c r="AGI214" s="156"/>
      <c r="AGJ214" s="156"/>
      <c r="AGK214" s="156"/>
      <c r="AGL214" s="156"/>
      <c r="AGM214" s="156"/>
      <c r="AGN214" s="156"/>
      <c r="AGO214" s="156"/>
      <c r="AGP214" s="156"/>
      <c r="AGQ214" s="156"/>
      <c r="AGR214" s="156"/>
      <c r="AGS214" s="156"/>
      <c r="AGT214" s="156"/>
      <c r="AGU214" s="156"/>
      <c r="AGV214" s="156"/>
      <c r="AGW214" s="156"/>
      <c r="AGX214" s="156"/>
      <c r="AGY214" s="156"/>
      <c r="AGZ214" s="156"/>
      <c r="AHA214" s="156"/>
      <c r="AHB214" s="156"/>
      <c r="AHC214" s="156"/>
      <c r="AHD214" s="156"/>
      <c r="AHE214" s="156"/>
      <c r="AHF214" s="156"/>
      <c r="AHG214" s="156"/>
      <c r="AHH214" s="156"/>
      <c r="AHI214" s="156"/>
      <c r="AHJ214" s="156"/>
      <c r="AHK214" s="156"/>
      <c r="AHL214" s="156"/>
      <c r="AHM214" s="156"/>
      <c r="AHN214" s="156"/>
      <c r="AHO214" s="156"/>
      <c r="AHP214" s="156"/>
      <c r="AHQ214" s="156"/>
      <c r="AHR214" s="156"/>
      <c r="AHS214" s="156"/>
      <c r="AHT214" s="156"/>
      <c r="AHU214" s="156"/>
      <c r="AHV214" s="156"/>
      <c r="AHW214" s="156"/>
      <c r="AHX214" s="156"/>
      <c r="AHY214" s="156"/>
      <c r="AHZ214" s="156"/>
      <c r="AIA214" s="156"/>
      <c r="AIB214" s="156"/>
      <c r="AIC214" s="156"/>
      <c r="AID214" s="156"/>
      <c r="AIE214" s="156"/>
      <c r="AIF214" s="156"/>
      <c r="AIG214" s="156"/>
      <c r="AIH214" s="156"/>
      <c r="AII214" s="156"/>
      <c r="AIJ214" s="156"/>
      <c r="AIK214" s="156"/>
      <c r="AIL214" s="156"/>
      <c r="AIM214" s="156"/>
      <c r="AIN214" s="156"/>
      <c r="AIO214" s="156"/>
      <c r="AIP214" s="156"/>
      <c r="AIQ214" s="156"/>
      <c r="AIR214" s="156"/>
      <c r="AIS214" s="156"/>
      <c r="AIT214" s="156"/>
      <c r="AIU214" s="156"/>
      <c r="AIV214" s="156"/>
      <c r="AIW214" s="156"/>
      <c r="AIX214" s="156"/>
      <c r="AIY214" s="156"/>
      <c r="AIZ214" s="156"/>
      <c r="AJA214" s="156"/>
      <c r="AJB214" s="156"/>
      <c r="AJC214" s="156"/>
      <c r="AJD214" s="156"/>
      <c r="AJE214" s="156"/>
      <c r="AJF214" s="156"/>
      <c r="AJG214" s="156"/>
      <c r="AJH214" s="156"/>
      <c r="AJI214" s="156"/>
      <c r="AJJ214" s="156"/>
      <c r="AJK214" s="156"/>
      <c r="AJL214" s="156"/>
      <c r="AJM214" s="156"/>
      <c r="AJN214" s="156"/>
      <c r="AJO214" s="156"/>
      <c r="AJP214" s="156"/>
      <c r="AJQ214" s="156"/>
      <c r="AJR214" s="156"/>
      <c r="AJS214" s="156"/>
      <c r="AJT214" s="156"/>
      <c r="AJU214" s="156"/>
      <c r="AJV214" s="156"/>
      <c r="AJW214" s="156"/>
      <c r="AJX214" s="156"/>
      <c r="AJY214" s="156"/>
      <c r="AJZ214" s="156"/>
      <c r="AKA214" s="156"/>
      <c r="AKB214" s="156"/>
      <c r="AKC214" s="156"/>
      <c r="AKD214" s="156"/>
      <c r="AKE214" s="156"/>
      <c r="AKF214" s="156"/>
      <c r="AKG214" s="156"/>
      <c r="AKH214" s="156"/>
      <c r="AKI214" s="156"/>
      <c r="AKJ214" s="156"/>
      <c r="AKK214" s="156"/>
      <c r="AKL214" s="156"/>
      <c r="AKM214" s="156"/>
      <c r="AKN214" s="156"/>
      <c r="AKO214" s="156"/>
      <c r="AKP214" s="156"/>
      <c r="AKQ214" s="156"/>
      <c r="AKR214" s="156"/>
      <c r="AKS214" s="156"/>
      <c r="AKT214" s="156"/>
      <c r="AKU214" s="156"/>
      <c r="AKV214" s="156"/>
      <c r="AKW214" s="156"/>
      <c r="AKX214" s="156"/>
      <c r="AKY214" s="156"/>
      <c r="AKZ214" s="156"/>
      <c r="ALA214" s="156"/>
      <c r="ALB214" s="156"/>
      <c r="ALC214" s="156"/>
      <c r="ALD214" s="156"/>
      <c r="ALE214" s="156"/>
      <c r="ALF214" s="156"/>
      <c r="ALG214" s="156"/>
      <c r="ALH214" s="156"/>
      <c r="ALI214" s="156"/>
      <c r="ALJ214" s="156"/>
      <c r="ALK214" s="156"/>
      <c r="ALL214" s="156"/>
      <c r="ALM214" s="156"/>
      <c r="ALN214" s="156"/>
      <c r="ALO214" s="156"/>
      <c r="ALP214" s="156"/>
      <c r="ALQ214" s="156"/>
      <c r="ALR214" s="156"/>
      <c r="ALS214" s="156"/>
      <c r="ALT214" s="156"/>
      <c r="ALU214" s="156"/>
      <c r="ALV214" s="156"/>
      <c r="ALW214" s="156"/>
      <c r="ALX214" s="156"/>
      <c r="ALY214" s="156"/>
      <c r="ALZ214" s="156"/>
      <c r="AMA214" s="156"/>
      <c r="AMB214" s="156"/>
      <c r="AMC214" s="156"/>
      <c r="AMD214" s="156"/>
      <c r="AME214" s="156"/>
      <c r="AMF214" s="156"/>
      <c r="AMG214" s="156"/>
      <c r="AMH214" s="156"/>
      <c r="AMI214" s="156"/>
    </row>
    <row r="215" spans="1:1023" s="158" customFormat="1">
      <c r="A215" s="160" t="s">
        <v>217</v>
      </c>
      <c r="B215" s="161" t="s">
        <v>246</v>
      </c>
      <c r="C215" s="161"/>
      <c r="D215" s="154"/>
      <c r="E215" s="154"/>
      <c r="F215" s="162"/>
      <c r="G215" s="162"/>
      <c r="H215" s="163"/>
      <c r="I215" s="163"/>
      <c r="J215" s="163"/>
      <c r="K215" s="163"/>
      <c r="L215" s="163"/>
      <c r="M215" s="163"/>
      <c r="N215" s="156"/>
      <c r="O215" s="156"/>
      <c r="P215" s="156"/>
      <c r="Q215" s="156"/>
      <c r="R215" s="156"/>
      <c r="S215" s="156"/>
      <c r="T215" s="156"/>
      <c r="U215" s="156"/>
      <c r="V215" s="156"/>
      <c r="W215" s="156"/>
      <c r="X215" s="156"/>
      <c r="Y215" s="156"/>
      <c r="Z215" s="156"/>
      <c r="AA215" s="156"/>
      <c r="AB215" s="156"/>
      <c r="AC215" s="156"/>
      <c r="AD215" s="156"/>
      <c r="AE215" s="156"/>
      <c r="AF215" s="156"/>
      <c r="AG215" s="156"/>
      <c r="AH215" s="156"/>
      <c r="AI215" s="156"/>
      <c r="AJ215" s="156"/>
      <c r="AK215" s="156"/>
      <c r="AL215" s="156"/>
      <c r="AM215" s="156"/>
      <c r="AN215" s="156"/>
      <c r="AO215" s="156"/>
      <c r="AP215" s="156"/>
      <c r="AQ215" s="156"/>
      <c r="AR215" s="156"/>
      <c r="AS215" s="156"/>
      <c r="AT215" s="156"/>
      <c r="AU215" s="156"/>
      <c r="AV215" s="156"/>
      <c r="AW215" s="156"/>
      <c r="AX215" s="156"/>
      <c r="AY215" s="156"/>
      <c r="AZ215" s="156"/>
      <c r="BA215" s="156"/>
      <c r="BB215" s="156"/>
      <c r="BC215" s="156"/>
      <c r="BD215" s="156"/>
      <c r="BE215" s="156"/>
      <c r="BF215" s="156"/>
      <c r="BG215" s="156"/>
      <c r="BH215" s="156"/>
      <c r="BI215" s="156"/>
      <c r="BJ215" s="156"/>
      <c r="BK215" s="156"/>
      <c r="BL215" s="156"/>
      <c r="BM215" s="156"/>
      <c r="BN215" s="156"/>
      <c r="BO215" s="156"/>
      <c r="BP215" s="156"/>
      <c r="BQ215" s="156"/>
      <c r="BR215" s="156"/>
      <c r="BS215" s="156"/>
      <c r="BT215" s="156"/>
      <c r="BU215" s="156"/>
      <c r="BV215" s="156"/>
      <c r="BW215" s="156"/>
      <c r="BX215" s="156"/>
      <c r="BY215" s="156"/>
      <c r="BZ215" s="156"/>
      <c r="CA215" s="156"/>
      <c r="CB215" s="156"/>
      <c r="CC215" s="156"/>
      <c r="CD215" s="156"/>
      <c r="CE215" s="156"/>
      <c r="CF215" s="156"/>
      <c r="CG215" s="156"/>
      <c r="CH215" s="156"/>
      <c r="CI215" s="156"/>
      <c r="CJ215" s="156"/>
      <c r="CK215" s="156"/>
      <c r="CL215" s="156"/>
      <c r="CM215" s="156"/>
      <c r="CN215" s="156"/>
      <c r="CO215" s="156"/>
      <c r="CP215" s="156"/>
      <c r="CQ215" s="156"/>
      <c r="CR215" s="156"/>
      <c r="CS215" s="156"/>
      <c r="CT215" s="156"/>
      <c r="CU215" s="156"/>
      <c r="CV215" s="156"/>
      <c r="CW215" s="156"/>
      <c r="CX215" s="156"/>
      <c r="CY215" s="156"/>
      <c r="CZ215" s="156"/>
      <c r="DA215" s="156"/>
      <c r="DB215" s="156"/>
      <c r="DC215" s="156"/>
      <c r="DD215" s="156"/>
      <c r="DE215" s="156"/>
      <c r="DF215" s="156"/>
      <c r="DG215" s="156"/>
      <c r="DH215" s="156"/>
      <c r="DI215" s="156"/>
      <c r="DJ215" s="156"/>
      <c r="DK215" s="156"/>
      <c r="DL215" s="156"/>
      <c r="DM215" s="156"/>
      <c r="DN215" s="156"/>
      <c r="DO215" s="156"/>
      <c r="DP215" s="156"/>
      <c r="DQ215" s="156"/>
      <c r="DR215" s="156"/>
      <c r="DS215" s="156"/>
      <c r="DT215" s="156"/>
      <c r="DU215" s="156"/>
      <c r="DV215" s="156"/>
      <c r="DW215" s="156"/>
      <c r="DX215" s="156"/>
      <c r="DY215" s="156"/>
      <c r="DZ215" s="156"/>
      <c r="EA215" s="156"/>
      <c r="EB215" s="156"/>
      <c r="EC215" s="156"/>
      <c r="ED215" s="156"/>
      <c r="EE215" s="156"/>
      <c r="EF215" s="156"/>
      <c r="EG215" s="156"/>
      <c r="EH215" s="156"/>
      <c r="EI215" s="156"/>
      <c r="EJ215" s="156"/>
      <c r="EK215" s="156"/>
      <c r="EL215" s="156"/>
      <c r="EM215" s="156"/>
      <c r="EN215" s="156"/>
      <c r="EO215" s="156"/>
      <c r="EP215" s="156"/>
      <c r="EQ215" s="156"/>
      <c r="ER215" s="156"/>
      <c r="ES215" s="156"/>
      <c r="ET215" s="156"/>
      <c r="EU215" s="156"/>
      <c r="EV215" s="156"/>
      <c r="EW215" s="156"/>
      <c r="EX215" s="156"/>
      <c r="EY215" s="156"/>
      <c r="EZ215" s="156"/>
      <c r="FA215" s="156"/>
      <c r="FB215" s="156"/>
      <c r="FC215" s="156"/>
      <c r="FD215" s="156"/>
      <c r="FE215" s="156"/>
      <c r="FF215" s="156"/>
      <c r="FG215" s="156"/>
      <c r="FH215" s="156"/>
      <c r="FI215" s="156"/>
      <c r="FJ215" s="156"/>
      <c r="FK215" s="156"/>
      <c r="FL215" s="156"/>
      <c r="FM215" s="156"/>
      <c r="FN215" s="156"/>
      <c r="FO215" s="156"/>
      <c r="FP215" s="156"/>
      <c r="FQ215" s="156"/>
      <c r="FR215" s="156"/>
      <c r="FS215" s="156"/>
      <c r="FT215" s="156"/>
      <c r="FU215" s="156"/>
      <c r="FV215" s="156"/>
      <c r="FW215" s="156"/>
      <c r="FX215" s="156"/>
      <c r="FY215" s="156"/>
      <c r="FZ215" s="156"/>
      <c r="GA215" s="156"/>
      <c r="GB215" s="156"/>
      <c r="GC215" s="156"/>
      <c r="GD215" s="156"/>
      <c r="GE215" s="156"/>
      <c r="GF215" s="156"/>
      <c r="GG215" s="156"/>
      <c r="GH215" s="156"/>
      <c r="GI215" s="156"/>
      <c r="GJ215" s="156"/>
      <c r="GK215" s="156"/>
      <c r="GL215" s="156"/>
      <c r="GM215" s="156"/>
      <c r="GN215" s="156"/>
      <c r="GO215" s="156"/>
      <c r="GP215" s="156"/>
      <c r="GQ215" s="156"/>
      <c r="GR215" s="156"/>
      <c r="GS215" s="156"/>
      <c r="GT215" s="156"/>
      <c r="GU215" s="156"/>
      <c r="GV215" s="156"/>
      <c r="GW215" s="156"/>
      <c r="GX215" s="156"/>
      <c r="GY215" s="156"/>
      <c r="GZ215" s="156"/>
      <c r="HA215" s="156"/>
      <c r="HB215" s="156"/>
      <c r="HC215" s="156"/>
      <c r="HD215" s="156"/>
      <c r="HE215" s="156"/>
      <c r="HF215" s="156"/>
      <c r="HG215" s="156"/>
      <c r="HH215" s="156"/>
      <c r="HI215" s="156"/>
      <c r="HJ215" s="156"/>
      <c r="HK215" s="156"/>
      <c r="HL215" s="156"/>
      <c r="HM215" s="156"/>
      <c r="HN215" s="156"/>
      <c r="HO215" s="156"/>
      <c r="HP215" s="156"/>
      <c r="HQ215" s="156"/>
      <c r="HR215" s="156"/>
      <c r="HS215" s="156"/>
      <c r="HT215" s="156"/>
      <c r="HU215" s="156"/>
      <c r="HV215" s="156"/>
      <c r="HW215" s="156"/>
      <c r="HX215" s="156"/>
      <c r="HY215" s="156"/>
      <c r="HZ215" s="156"/>
      <c r="IA215" s="156"/>
      <c r="IB215" s="156"/>
      <c r="IC215" s="156"/>
      <c r="ID215" s="156"/>
      <c r="IE215" s="156"/>
      <c r="IF215" s="156"/>
      <c r="IG215" s="156"/>
      <c r="IH215" s="156"/>
      <c r="II215" s="156"/>
      <c r="IJ215" s="156"/>
      <c r="IK215" s="156"/>
      <c r="IL215" s="156"/>
      <c r="IM215" s="156"/>
      <c r="IN215" s="156"/>
      <c r="IO215" s="156"/>
      <c r="IP215" s="156"/>
      <c r="IQ215" s="156"/>
      <c r="IR215" s="156"/>
      <c r="IS215" s="156"/>
      <c r="IT215" s="156"/>
      <c r="IU215" s="156"/>
      <c r="IV215" s="156"/>
      <c r="IW215" s="156"/>
      <c r="IX215" s="156"/>
      <c r="IY215" s="156"/>
      <c r="IZ215" s="156"/>
      <c r="JA215" s="156"/>
      <c r="JB215" s="156"/>
      <c r="JC215" s="156"/>
      <c r="JD215" s="156"/>
      <c r="JE215" s="156"/>
      <c r="JF215" s="156"/>
      <c r="JG215" s="156"/>
      <c r="JH215" s="156"/>
      <c r="JI215" s="156"/>
      <c r="JJ215" s="156"/>
      <c r="JK215" s="156"/>
      <c r="JL215" s="156"/>
      <c r="JM215" s="156"/>
      <c r="JN215" s="156"/>
      <c r="JO215" s="156"/>
      <c r="JP215" s="156"/>
      <c r="JQ215" s="156"/>
      <c r="JR215" s="156"/>
      <c r="JS215" s="156"/>
      <c r="JT215" s="156"/>
      <c r="JU215" s="156"/>
      <c r="JV215" s="156"/>
      <c r="JW215" s="156"/>
      <c r="JX215" s="156"/>
      <c r="JY215" s="156"/>
      <c r="JZ215" s="156"/>
      <c r="KA215" s="156"/>
      <c r="KB215" s="156"/>
      <c r="KC215" s="156"/>
      <c r="KD215" s="156"/>
      <c r="KE215" s="156"/>
      <c r="KF215" s="156"/>
      <c r="KG215" s="156"/>
      <c r="KH215" s="156"/>
      <c r="KI215" s="156"/>
      <c r="KJ215" s="156"/>
      <c r="KK215" s="156"/>
      <c r="KL215" s="156"/>
      <c r="KM215" s="156"/>
      <c r="KN215" s="156"/>
      <c r="KO215" s="156"/>
      <c r="KP215" s="156"/>
      <c r="KQ215" s="156"/>
      <c r="KR215" s="156"/>
      <c r="KS215" s="156"/>
      <c r="KT215" s="156"/>
      <c r="KU215" s="156"/>
      <c r="KV215" s="156"/>
      <c r="KW215" s="156"/>
      <c r="KX215" s="156"/>
      <c r="KY215" s="156"/>
      <c r="KZ215" s="156"/>
      <c r="LA215" s="156"/>
      <c r="LB215" s="156"/>
      <c r="LC215" s="156"/>
      <c r="LD215" s="156"/>
      <c r="LE215" s="156"/>
      <c r="LF215" s="156"/>
      <c r="LG215" s="156"/>
      <c r="LH215" s="156"/>
      <c r="LI215" s="156"/>
      <c r="LJ215" s="156"/>
      <c r="LK215" s="156"/>
      <c r="LL215" s="156"/>
      <c r="LM215" s="156"/>
      <c r="LN215" s="156"/>
      <c r="LO215" s="156"/>
      <c r="LP215" s="156"/>
      <c r="LQ215" s="156"/>
      <c r="LR215" s="156"/>
      <c r="LS215" s="156"/>
      <c r="LT215" s="156"/>
      <c r="LU215" s="156"/>
      <c r="LV215" s="156"/>
      <c r="LW215" s="156"/>
      <c r="LX215" s="156"/>
      <c r="LY215" s="156"/>
      <c r="LZ215" s="156"/>
      <c r="MA215" s="156"/>
      <c r="MB215" s="156"/>
      <c r="MC215" s="156"/>
      <c r="MD215" s="156"/>
      <c r="ME215" s="156"/>
      <c r="MF215" s="156"/>
      <c r="MG215" s="156"/>
      <c r="MH215" s="156"/>
      <c r="MI215" s="156"/>
      <c r="MJ215" s="156"/>
      <c r="MK215" s="156"/>
      <c r="ML215" s="156"/>
      <c r="MM215" s="156"/>
      <c r="MN215" s="156"/>
      <c r="MO215" s="156"/>
      <c r="MP215" s="156"/>
      <c r="MQ215" s="156"/>
      <c r="MR215" s="156"/>
      <c r="MS215" s="156"/>
      <c r="MT215" s="156"/>
      <c r="MU215" s="156"/>
      <c r="MV215" s="156"/>
      <c r="MW215" s="156"/>
      <c r="MX215" s="156"/>
      <c r="MY215" s="156"/>
      <c r="MZ215" s="156"/>
      <c r="NA215" s="156"/>
      <c r="NB215" s="156"/>
      <c r="NC215" s="156"/>
      <c r="ND215" s="156"/>
      <c r="NE215" s="156"/>
      <c r="NF215" s="156"/>
      <c r="NG215" s="156"/>
      <c r="NH215" s="156"/>
      <c r="NI215" s="156"/>
      <c r="NJ215" s="156"/>
      <c r="NK215" s="156"/>
      <c r="NL215" s="156"/>
      <c r="NM215" s="156"/>
      <c r="NN215" s="156"/>
      <c r="NO215" s="156"/>
      <c r="NP215" s="156"/>
      <c r="NQ215" s="156"/>
      <c r="NR215" s="156"/>
      <c r="NS215" s="156"/>
      <c r="NT215" s="156"/>
      <c r="NU215" s="156"/>
      <c r="NV215" s="156"/>
      <c r="NW215" s="156"/>
      <c r="NX215" s="156"/>
      <c r="NY215" s="156"/>
      <c r="NZ215" s="156"/>
      <c r="OA215" s="156"/>
      <c r="OB215" s="156"/>
      <c r="OC215" s="156"/>
      <c r="OD215" s="156"/>
      <c r="OE215" s="156"/>
      <c r="OF215" s="156"/>
      <c r="OG215" s="156"/>
      <c r="OH215" s="156"/>
      <c r="OI215" s="156"/>
      <c r="OJ215" s="156"/>
      <c r="OK215" s="156"/>
      <c r="OL215" s="156"/>
      <c r="OM215" s="156"/>
      <c r="ON215" s="156"/>
      <c r="OO215" s="156"/>
      <c r="OP215" s="156"/>
      <c r="OQ215" s="156"/>
      <c r="OR215" s="156"/>
      <c r="OS215" s="156"/>
      <c r="OT215" s="156"/>
      <c r="OU215" s="156"/>
      <c r="OV215" s="156"/>
      <c r="OW215" s="156"/>
      <c r="OX215" s="156"/>
      <c r="OY215" s="156"/>
      <c r="OZ215" s="156"/>
      <c r="PA215" s="156"/>
      <c r="PB215" s="156"/>
      <c r="PC215" s="156"/>
      <c r="PD215" s="156"/>
      <c r="PE215" s="156"/>
      <c r="PF215" s="156"/>
      <c r="PG215" s="156"/>
      <c r="PH215" s="156"/>
      <c r="PI215" s="156"/>
      <c r="PJ215" s="156"/>
      <c r="PK215" s="156"/>
      <c r="PL215" s="156"/>
      <c r="PM215" s="156"/>
      <c r="PN215" s="156"/>
      <c r="PO215" s="156"/>
      <c r="PP215" s="156"/>
      <c r="PQ215" s="156"/>
      <c r="PR215" s="156"/>
      <c r="PS215" s="156"/>
      <c r="PT215" s="156"/>
      <c r="PU215" s="156"/>
      <c r="PV215" s="156"/>
      <c r="PW215" s="156"/>
      <c r="PX215" s="156"/>
      <c r="PY215" s="156"/>
      <c r="PZ215" s="156"/>
      <c r="QA215" s="156"/>
      <c r="QB215" s="156"/>
      <c r="QC215" s="156"/>
      <c r="QD215" s="156"/>
      <c r="QE215" s="156"/>
      <c r="QF215" s="156"/>
      <c r="QG215" s="156"/>
      <c r="QH215" s="156"/>
      <c r="QI215" s="156"/>
      <c r="QJ215" s="156"/>
      <c r="QK215" s="156"/>
      <c r="QL215" s="156"/>
      <c r="QM215" s="156"/>
      <c r="QN215" s="156"/>
      <c r="QO215" s="156"/>
      <c r="QP215" s="156"/>
      <c r="QQ215" s="156"/>
      <c r="QR215" s="156"/>
      <c r="QS215" s="156"/>
      <c r="QT215" s="156"/>
      <c r="QU215" s="156"/>
      <c r="QV215" s="156"/>
      <c r="QW215" s="156"/>
      <c r="QX215" s="156"/>
      <c r="QY215" s="156"/>
      <c r="QZ215" s="156"/>
      <c r="RA215" s="156"/>
      <c r="RB215" s="156"/>
      <c r="RC215" s="156"/>
      <c r="RD215" s="156"/>
      <c r="RE215" s="156"/>
      <c r="RF215" s="156"/>
      <c r="RG215" s="156"/>
      <c r="RH215" s="156"/>
      <c r="RI215" s="156"/>
      <c r="RJ215" s="156"/>
      <c r="RK215" s="156"/>
      <c r="RL215" s="156"/>
      <c r="RM215" s="156"/>
      <c r="RN215" s="156"/>
      <c r="RO215" s="156"/>
      <c r="RP215" s="156"/>
      <c r="RQ215" s="156"/>
      <c r="RR215" s="156"/>
      <c r="RS215" s="156"/>
      <c r="RT215" s="156"/>
      <c r="RU215" s="156"/>
      <c r="RV215" s="156"/>
      <c r="RW215" s="156"/>
      <c r="RX215" s="156"/>
      <c r="RY215" s="156"/>
      <c r="RZ215" s="156"/>
      <c r="SA215" s="156"/>
      <c r="SB215" s="156"/>
      <c r="SC215" s="156"/>
      <c r="SD215" s="156"/>
      <c r="SE215" s="156"/>
      <c r="SF215" s="156"/>
      <c r="SG215" s="156"/>
      <c r="SH215" s="156"/>
      <c r="SI215" s="156"/>
      <c r="SJ215" s="156"/>
      <c r="SK215" s="156"/>
      <c r="SL215" s="156"/>
      <c r="SM215" s="156"/>
      <c r="SN215" s="156"/>
      <c r="SO215" s="156"/>
      <c r="SP215" s="156"/>
      <c r="SQ215" s="156"/>
      <c r="SR215" s="156"/>
      <c r="SS215" s="156"/>
      <c r="ST215" s="156"/>
      <c r="SU215" s="156"/>
      <c r="SV215" s="156"/>
      <c r="SW215" s="156"/>
      <c r="SX215" s="156"/>
      <c r="SY215" s="156"/>
      <c r="SZ215" s="156"/>
      <c r="TA215" s="156"/>
      <c r="TB215" s="156"/>
      <c r="TC215" s="156"/>
      <c r="TD215" s="156"/>
      <c r="TE215" s="156"/>
      <c r="TF215" s="156"/>
      <c r="TG215" s="156"/>
      <c r="TH215" s="156"/>
      <c r="TI215" s="156"/>
      <c r="TJ215" s="156"/>
      <c r="TK215" s="156"/>
      <c r="TL215" s="156"/>
      <c r="TM215" s="156"/>
      <c r="TN215" s="156"/>
      <c r="TO215" s="156"/>
      <c r="TP215" s="156"/>
      <c r="TQ215" s="156"/>
      <c r="TR215" s="156"/>
      <c r="TS215" s="156"/>
      <c r="TT215" s="156"/>
      <c r="TU215" s="156"/>
      <c r="TV215" s="156"/>
      <c r="TW215" s="156"/>
      <c r="TX215" s="156"/>
      <c r="TY215" s="156"/>
      <c r="TZ215" s="156"/>
      <c r="UA215" s="156"/>
      <c r="UB215" s="156"/>
      <c r="UC215" s="156"/>
      <c r="UD215" s="156"/>
      <c r="UE215" s="156"/>
      <c r="UF215" s="156"/>
      <c r="UG215" s="156"/>
      <c r="UH215" s="156"/>
      <c r="UI215" s="156"/>
      <c r="UJ215" s="156"/>
      <c r="UK215" s="156"/>
      <c r="UL215" s="156"/>
      <c r="UM215" s="156"/>
      <c r="UN215" s="156"/>
      <c r="UO215" s="156"/>
      <c r="UP215" s="156"/>
      <c r="UQ215" s="156"/>
      <c r="UR215" s="156"/>
      <c r="US215" s="156"/>
      <c r="UT215" s="156"/>
      <c r="UU215" s="156"/>
      <c r="UV215" s="156"/>
      <c r="UW215" s="156"/>
      <c r="UX215" s="156"/>
      <c r="UY215" s="156"/>
      <c r="UZ215" s="156"/>
      <c r="VA215" s="156"/>
      <c r="VB215" s="156"/>
      <c r="VC215" s="156"/>
      <c r="VD215" s="156"/>
      <c r="VE215" s="156"/>
      <c r="VF215" s="156"/>
      <c r="VG215" s="156"/>
      <c r="VH215" s="156"/>
      <c r="VI215" s="156"/>
      <c r="VJ215" s="156"/>
      <c r="VK215" s="156"/>
      <c r="VL215" s="156"/>
      <c r="VM215" s="156"/>
      <c r="VN215" s="156"/>
      <c r="VO215" s="156"/>
      <c r="VP215" s="156"/>
      <c r="VQ215" s="156"/>
      <c r="VR215" s="156"/>
      <c r="VS215" s="156"/>
      <c r="VT215" s="156"/>
      <c r="VU215" s="156"/>
      <c r="VV215" s="156"/>
      <c r="VW215" s="156"/>
      <c r="VX215" s="156"/>
      <c r="VY215" s="156"/>
      <c r="VZ215" s="156"/>
      <c r="WA215" s="156"/>
      <c r="WB215" s="156"/>
      <c r="WC215" s="156"/>
      <c r="WD215" s="156"/>
      <c r="WE215" s="156"/>
      <c r="WF215" s="156"/>
      <c r="WG215" s="156"/>
      <c r="WH215" s="156"/>
      <c r="WI215" s="156"/>
      <c r="WJ215" s="156"/>
      <c r="WK215" s="156"/>
      <c r="WL215" s="156"/>
      <c r="WM215" s="156"/>
      <c r="WN215" s="156"/>
      <c r="WO215" s="156"/>
      <c r="WP215" s="156"/>
      <c r="WQ215" s="156"/>
      <c r="WR215" s="156"/>
      <c r="WS215" s="156"/>
      <c r="WT215" s="156"/>
      <c r="WU215" s="156"/>
      <c r="WV215" s="156"/>
      <c r="WW215" s="156"/>
      <c r="WX215" s="156"/>
      <c r="WY215" s="156"/>
      <c r="WZ215" s="156"/>
      <c r="XA215" s="156"/>
      <c r="XB215" s="156"/>
      <c r="XC215" s="156"/>
      <c r="XD215" s="156"/>
      <c r="XE215" s="156"/>
      <c r="XF215" s="156"/>
      <c r="XG215" s="156"/>
      <c r="XH215" s="156"/>
      <c r="XI215" s="156"/>
      <c r="XJ215" s="156"/>
      <c r="XK215" s="156"/>
      <c r="XL215" s="156"/>
      <c r="XM215" s="156"/>
      <c r="XN215" s="156"/>
      <c r="XO215" s="156"/>
      <c r="XP215" s="156"/>
      <c r="XQ215" s="156"/>
      <c r="XR215" s="156"/>
      <c r="XS215" s="156"/>
      <c r="XT215" s="156"/>
      <c r="XU215" s="156"/>
      <c r="XV215" s="156"/>
      <c r="XW215" s="156"/>
      <c r="XX215" s="156"/>
      <c r="XY215" s="156"/>
      <c r="XZ215" s="156"/>
      <c r="YA215" s="156"/>
      <c r="YB215" s="156"/>
      <c r="YC215" s="156"/>
      <c r="YD215" s="156"/>
      <c r="YE215" s="156"/>
      <c r="YF215" s="156"/>
      <c r="YG215" s="156"/>
      <c r="YH215" s="156"/>
      <c r="YI215" s="156"/>
      <c r="YJ215" s="156"/>
      <c r="YK215" s="156"/>
      <c r="YL215" s="156"/>
      <c r="YM215" s="156"/>
      <c r="YN215" s="156"/>
      <c r="YO215" s="156"/>
      <c r="YP215" s="156"/>
      <c r="YQ215" s="156"/>
      <c r="YR215" s="156"/>
      <c r="YS215" s="156"/>
      <c r="YT215" s="156"/>
      <c r="YU215" s="156"/>
      <c r="YV215" s="156"/>
      <c r="YW215" s="156"/>
      <c r="YX215" s="156"/>
      <c r="YY215" s="156"/>
      <c r="YZ215" s="156"/>
      <c r="ZA215" s="156"/>
      <c r="ZB215" s="156"/>
      <c r="ZC215" s="156"/>
      <c r="ZD215" s="156"/>
      <c r="ZE215" s="156"/>
      <c r="ZF215" s="156"/>
      <c r="ZG215" s="156"/>
      <c r="ZH215" s="156"/>
      <c r="ZI215" s="156"/>
      <c r="ZJ215" s="156"/>
      <c r="ZK215" s="156"/>
      <c r="ZL215" s="156"/>
      <c r="ZM215" s="156"/>
      <c r="ZN215" s="156"/>
      <c r="ZO215" s="156"/>
      <c r="ZP215" s="156"/>
      <c r="ZQ215" s="156"/>
      <c r="ZR215" s="156"/>
      <c r="ZS215" s="156"/>
      <c r="ZT215" s="156"/>
      <c r="ZU215" s="156"/>
      <c r="ZV215" s="156"/>
      <c r="ZW215" s="156"/>
      <c r="ZX215" s="156"/>
      <c r="ZY215" s="156"/>
      <c r="ZZ215" s="156"/>
      <c r="AAA215" s="156"/>
      <c r="AAB215" s="156"/>
      <c r="AAC215" s="156"/>
      <c r="AAD215" s="156"/>
      <c r="AAE215" s="156"/>
      <c r="AAF215" s="156"/>
      <c r="AAG215" s="156"/>
      <c r="AAH215" s="156"/>
      <c r="AAI215" s="156"/>
      <c r="AAJ215" s="156"/>
      <c r="AAK215" s="156"/>
      <c r="AAL215" s="156"/>
      <c r="AAM215" s="156"/>
      <c r="AAN215" s="156"/>
      <c r="AAO215" s="156"/>
      <c r="AAP215" s="156"/>
      <c r="AAQ215" s="156"/>
      <c r="AAR215" s="156"/>
      <c r="AAS215" s="156"/>
      <c r="AAT215" s="156"/>
      <c r="AAU215" s="156"/>
      <c r="AAV215" s="156"/>
      <c r="AAW215" s="156"/>
      <c r="AAX215" s="156"/>
      <c r="AAY215" s="156"/>
      <c r="AAZ215" s="156"/>
      <c r="ABA215" s="156"/>
      <c r="ABB215" s="156"/>
      <c r="ABC215" s="156"/>
      <c r="ABD215" s="156"/>
      <c r="ABE215" s="156"/>
      <c r="ABF215" s="156"/>
      <c r="ABG215" s="156"/>
      <c r="ABH215" s="156"/>
      <c r="ABI215" s="156"/>
      <c r="ABJ215" s="156"/>
      <c r="ABK215" s="156"/>
      <c r="ABL215" s="156"/>
      <c r="ABM215" s="156"/>
      <c r="ABN215" s="156"/>
      <c r="ABO215" s="156"/>
      <c r="ABP215" s="156"/>
      <c r="ABQ215" s="156"/>
      <c r="ABR215" s="156"/>
      <c r="ABS215" s="156"/>
      <c r="ABT215" s="156"/>
      <c r="ABU215" s="156"/>
      <c r="ABV215" s="156"/>
      <c r="ABW215" s="156"/>
      <c r="ABX215" s="156"/>
      <c r="ABY215" s="156"/>
      <c r="ABZ215" s="156"/>
      <c r="ACA215" s="156"/>
      <c r="ACB215" s="156"/>
      <c r="ACC215" s="156"/>
      <c r="ACD215" s="156"/>
      <c r="ACE215" s="156"/>
      <c r="ACF215" s="156"/>
      <c r="ACG215" s="156"/>
      <c r="ACH215" s="156"/>
      <c r="ACI215" s="156"/>
      <c r="ACJ215" s="156"/>
      <c r="ACK215" s="156"/>
      <c r="ACL215" s="156"/>
      <c r="ACM215" s="156"/>
      <c r="ACN215" s="156"/>
      <c r="ACO215" s="156"/>
      <c r="ACP215" s="156"/>
      <c r="ACQ215" s="156"/>
      <c r="ACR215" s="156"/>
      <c r="ACS215" s="156"/>
      <c r="ACT215" s="156"/>
      <c r="ACU215" s="156"/>
      <c r="ACV215" s="156"/>
      <c r="ACW215" s="156"/>
      <c r="ACX215" s="156"/>
      <c r="ACY215" s="156"/>
      <c r="ACZ215" s="156"/>
      <c r="ADA215" s="156"/>
      <c r="ADB215" s="156"/>
      <c r="ADC215" s="156"/>
      <c r="ADD215" s="156"/>
      <c r="ADE215" s="156"/>
      <c r="ADF215" s="156"/>
      <c r="ADG215" s="156"/>
      <c r="ADH215" s="156"/>
      <c r="ADI215" s="156"/>
      <c r="ADJ215" s="156"/>
      <c r="ADK215" s="156"/>
      <c r="ADL215" s="156"/>
      <c r="ADM215" s="156"/>
      <c r="ADN215" s="156"/>
      <c r="ADO215" s="156"/>
      <c r="ADP215" s="156"/>
      <c r="ADQ215" s="156"/>
      <c r="ADR215" s="156"/>
      <c r="ADS215" s="156"/>
      <c r="ADT215" s="156"/>
      <c r="ADU215" s="156"/>
      <c r="ADV215" s="156"/>
      <c r="ADW215" s="156"/>
      <c r="ADX215" s="156"/>
      <c r="ADY215" s="156"/>
      <c r="ADZ215" s="156"/>
      <c r="AEA215" s="156"/>
      <c r="AEB215" s="156"/>
      <c r="AEC215" s="156"/>
      <c r="AED215" s="156"/>
      <c r="AEE215" s="156"/>
      <c r="AEF215" s="156"/>
      <c r="AEG215" s="156"/>
      <c r="AEH215" s="156"/>
      <c r="AEI215" s="156"/>
      <c r="AEJ215" s="156"/>
      <c r="AEK215" s="156"/>
      <c r="AEL215" s="156"/>
      <c r="AEM215" s="156"/>
      <c r="AEN215" s="156"/>
      <c r="AEO215" s="156"/>
      <c r="AEP215" s="156"/>
      <c r="AEQ215" s="156"/>
      <c r="AER215" s="156"/>
      <c r="AES215" s="156"/>
      <c r="AET215" s="156"/>
      <c r="AEU215" s="156"/>
      <c r="AEV215" s="156"/>
      <c r="AEW215" s="156"/>
      <c r="AEX215" s="156"/>
      <c r="AEY215" s="156"/>
      <c r="AEZ215" s="156"/>
      <c r="AFA215" s="156"/>
      <c r="AFB215" s="156"/>
      <c r="AFC215" s="156"/>
      <c r="AFD215" s="156"/>
      <c r="AFE215" s="156"/>
      <c r="AFF215" s="156"/>
      <c r="AFG215" s="156"/>
      <c r="AFH215" s="156"/>
      <c r="AFI215" s="156"/>
      <c r="AFJ215" s="156"/>
      <c r="AFK215" s="156"/>
      <c r="AFL215" s="156"/>
      <c r="AFM215" s="156"/>
      <c r="AFN215" s="156"/>
      <c r="AFO215" s="156"/>
      <c r="AFP215" s="156"/>
      <c r="AFQ215" s="156"/>
      <c r="AFR215" s="156"/>
      <c r="AFS215" s="156"/>
      <c r="AFT215" s="156"/>
      <c r="AFU215" s="156"/>
      <c r="AFV215" s="156"/>
      <c r="AFW215" s="156"/>
      <c r="AFX215" s="156"/>
      <c r="AFY215" s="156"/>
      <c r="AFZ215" s="156"/>
      <c r="AGA215" s="156"/>
      <c r="AGB215" s="156"/>
      <c r="AGC215" s="156"/>
      <c r="AGD215" s="156"/>
      <c r="AGE215" s="156"/>
      <c r="AGF215" s="156"/>
      <c r="AGG215" s="156"/>
      <c r="AGH215" s="156"/>
      <c r="AGI215" s="156"/>
      <c r="AGJ215" s="156"/>
      <c r="AGK215" s="156"/>
      <c r="AGL215" s="156"/>
      <c r="AGM215" s="156"/>
      <c r="AGN215" s="156"/>
      <c r="AGO215" s="156"/>
      <c r="AGP215" s="156"/>
      <c r="AGQ215" s="156"/>
      <c r="AGR215" s="156"/>
      <c r="AGS215" s="156"/>
      <c r="AGT215" s="156"/>
      <c r="AGU215" s="156"/>
      <c r="AGV215" s="156"/>
      <c r="AGW215" s="156"/>
      <c r="AGX215" s="156"/>
      <c r="AGY215" s="156"/>
      <c r="AGZ215" s="156"/>
      <c r="AHA215" s="156"/>
      <c r="AHB215" s="156"/>
      <c r="AHC215" s="156"/>
      <c r="AHD215" s="156"/>
      <c r="AHE215" s="156"/>
      <c r="AHF215" s="156"/>
      <c r="AHG215" s="156"/>
      <c r="AHH215" s="156"/>
      <c r="AHI215" s="156"/>
      <c r="AHJ215" s="156"/>
      <c r="AHK215" s="156"/>
      <c r="AHL215" s="156"/>
      <c r="AHM215" s="156"/>
      <c r="AHN215" s="156"/>
      <c r="AHO215" s="156"/>
      <c r="AHP215" s="156"/>
      <c r="AHQ215" s="156"/>
      <c r="AHR215" s="156"/>
      <c r="AHS215" s="156"/>
      <c r="AHT215" s="156"/>
      <c r="AHU215" s="156"/>
      <c r="AHV215" s="156"/>
      <c r="AHW215" s="156"/>
      <c r="AHX215" s="156"/>
      <c r="AHY215" s="156"/>
      <c r="AHZ215" s="156"/>
      <c r="AIA215" s="156"/>
      <c r="AIB215" s="156"/>
      <c r="AIC215" s="156"/>
      <c r="AID215" s="156"/>
      <c r="AIE215" s="156"/>
      <c r="AIF215" s="156"/>
      <c r="AIG215" s="156"/>
      <c r="AIH215" s="156"/>
      <c r="AII215" s="156"/>
      <c r="AIJ215" s="156"/>
      <c r="AIK215" s="156"/>
      <c r="AIL215" s="156"/>
      <c r="AIM215" s="156"/>
      <c r="AIN215" s="156"/>
      <c r="AIO215" s="156"/>
      <c r="AIP215" s="156"/>
      <c r="AIQ215" s="156"/>
      <c r="AIR215" s="156"/>
      <c r="AIS215" s="156"/>
      <c r="AIT215" s="156"/>
      <c r="AIU215" s="156"/>
      <c r="AIV215" s="156"/>
      <c r="AIW215" s="156"/>
      <c r="AIX215" s="156"/>
      <c r="AIY215" s="156"/>
      <c r="AIZ215" s="156"/>
      <c r="AJA215" s="156"/>
      <c r="AJB215" s="156"/>
      <c r="AJC215" s="156"/>
      <c r="AJD215" s="156"/>
      <c r="AJE215" s="156"/>
      <c r="AJF215" s="156"/>
      <c r="AJG215" s="156"/>
      <c r="AJH215" s="156"/>
      <c r="AJI215" s="156"/>
      <c r="AJJ215" s="156"/>
      <c r="AJK215" s="156"/>
      <c r="AJL215" s="156"/>
      <c r="AJM215" s="156"/>
      <c r="AJN215" s="156"/>
      <c r="AJO215" s="156"/>
      <c r="AJP215" s="156"/>
      <c r="AJQ215" s="156"/>
      <c r="AJR215" s="156"/>
      <c r="AJS215" s="156"/>
      <c r="AJT215" s="156"/>
      <c r="AJU215" s="156"/>
      <c r="AJV215" s="156"/>
      <c r="AJW215" s="156"/>
      <c r="AJX215" s="156"/>
      <c r="AJY215" s="156"/>
      <c r="AJZ215" s="156"/>
      <c r="AKA215" s="156"/>
      <c r="AKB215" s="156"/>
      <c r="AKC215" s="156"/>
      <c r="AKD215" s="156"/>
      <c r="AKE215" s="156"/>
      <c r="AKF215" s="156"/>
      <c r="AKG215" s="156"/>
      <c r="AKH215" s="156"/>
      <c r="AKI215" s="156"/>
      <c r="AKJ215" s="156"/>
      <c r="AKK215" s="156"/>
      <c r="AKL215" s="156"/>
      <c r="AKM215" s="156"/>
      <c r="AKN215" s="156"/>
      <c r="AKO215" s="156"/>
      <c r="AKP215" s="156"/>
      <c r="AKQ215" s="156"/>
      <c r="AKR215" s="156"/>
      <c r="AKS215" s="156"/>
      <c r="AKT215" s="156"/>
      <c r="AKU215" s="156"/>
      <c r="AKV215" s="156"/>
      <c r="AKW215" s="156"/>
      <c r="AKX215" s="156"/>
      <c r="AKY215" s="156"/>
      <c r="AKZ215" s="156"/>
      <c r="ALA215" s="156"/>
      <c r="ALB215" s="156"/>
      <c r="ALC215" s="156"/>
      <c r="ALD215" s="156"/>
      <c r="ALE215" s="156"/>
      <c r="ALF215" s="156"/>
      <c r="ALG215" s="156"/>
      <c r="ALH215" s="156"/>
      <c r="ALI215" s="156"/>
      <c r="ALJ215" s="156"/>
      <c r="ALK215" s="156"/>
      <c r="ALL215" s="156"/>
      <c r="ALM215" s="156"/>
      <c r="ALN215" s="156"/>
      <c r="ALO215" s="156"/>
      <c r="ALP215" s="156"/>
      <c r="ALQ215" s="156"/>
      <c r="ALR215" s="156"/>
      <c r="ALS215" s="156"/>
      <c r="ALT215" s="156"/>
      <c r="ALU215" s="156"/>
      <c r="ALV215" s="156"/>
      <c r="ALW215" s="156"/>
      <c r="ALX215" s="156"/>
      <c r="ALY215" s="156"/>
      <c r="ALZ215" s="156"/>
      <c r="AMA215" s="156"/>
      <c r="AMB215" s="156"/>
      <c r="AMC215" s="156"/>
      <c r="AMD215" s="156"/>
      <c r="AME215" s="156"/>
      <c r="AMF215" s="156"/>
      <c r="AMG215" s="156"/>
      <c r="AMH215" s="156"/>
      <c r="AMI215" s="156"/>
    </row>
    <row r="216" spans="1:1023" s="158" customFormat="1">
      <c r="A216" s="164" t="s">
        <v>219</v>
      </c>
      <c r="B216" s="165">
        <v>2</v>
      </c>
      <c r="C216" s="154"/>
      <c r="D216" s="154"/>
      <c r="E216" s="154"/>
      <c r="F216" s="162"/>
      <c r="G216" s="162"/>
      <c r="H216" s="163"/>
      <c r="I216" s="163"/>
      <c r="J216" s="163"/>
      <c r="K216" s="163"/>
      <c r="L216" s="163"/>
      <c r="M216" s="163"/>
      <c r="N216" s="156"/>
      <c r="O216" s="156"/>
      <c r="P216" s="156"/>
      <c r="Q216" s="156"/>
      <c r="R216" s="156"/>
      <c r="S216" s="156"/>
      <c r="T216" s="156"/>
      <c r="U216" s="156"/>
      <c r="V216" s="156"/>
      <c r="W216" s="156"/>
      <c r="X216" s="156"/>
      <c r="Y216" s="156"/>
      <c r="Z216" s="156"/>
      <c r="AA216" s="156"/>
      <c r="AB216" s="156"/>
      <c r="AC216" s="156"/>
      <c r="AD216" s="156"/>
      <c r="AE216" s="156"/>
      <c r="AF216" s="156"/>
      <c r="AG216" s="156"/>
      <c r="AH216" s="156"/>
      <c r="AI216" s="156"/>
      <c r="AJ216" s="156"/>
      <c r="AK216" s="156"/>
      <c r="AL216" s="156"/>
      <c r="AM216" s="156"/>
      <c r="AN216" s="156"/>
      <c r="AO216" s="156"/>
      <c r="AP216" s="156"/>
      <c r="AQ216" s="156"/>
      <c r="AR216" s="156"/>
      <c r="AS216" s="156"/>
      <c r="AT216" s="156"/>
      <c r="AU216" s="156"/>
      <c r="AV216" s="156"/>
      <c r="AW216" s="156"/>
      <c r="AX216" s="156"/>
      <c r="AY216" s="156"/>
      <c r="AZ216" s="156"/>
      <c r="BA216" s="156"/>
      <c r="BB216" s="156"/>
      <c r="BC216" s="156"/>
      <c r="BD216" s="156"/>
      <c r="BE216" s="156"/>
      <c r="BF216" s="156"/>
      <c r="BG216" s="156"/>
      <c r="BH216" s="156"/>
      <c r="BI216" s="156"/>
      <c r="BJ216" s="156"/>
      <c r="BK216" s="156"/>
      <c r="BL216" s="156"/>
      <c r="BM216" s="156"/>
      <c r="BN216" s="156"/>
      <c r="BO216" s="156"/>
      <c r="BP216" s="156"/>
      <c r="BQ216" s="156"/>
      <c r="BR216" s="156"/>
      <c r="BS216" s="156"/>
      <c r="BT216" s="156"/>
      <c r="BU216" s="156"/>
      <c r="BV216" s="156"/>
      <c r="BW216" s="156"/>
      <c r="BX216" s="156"/>
      <c r="BY216" s="156"/>
      <c r="BZ216" s="156"/>
      <c r="CA216" s="156"/>
      <c r="CB216" s="156"/>
      <c r="CC216" s="156"/>
      <c r="CD216" s="156"/>
      <c r="CE216" s="156"/>
      <c r="CF216" s="156"/>
      <c r="CG216" s="156"/>
      <c r="CH216" s="156"/>
      <c r="CI216" s="156"/>
      <c r="CJ216" s="156"/>
      <c r="CK216" s="156"/>
      <c r="CL216" s="156"/>
      <c r="CM216" s="156"/>
      <c r="CN216" s="156"/>
      <c r="CO216" s="156"/>
      <c r="CP216" s="156"/>
      <c r="CQ216" s="156"/>
      <c r="CR216" s="156"/>
      <c r="CS216" s="156"/>
      <c r="CT216" s="156"/>
      <c r="CU216" s="156"/>
      <c r="CV216" s="156"/>
      <c r="CW216" s="156"/>
      <c r="CX216" s="156"/>
      <c r="CY216" s="156"/>
      <c r="CZ216" s="156"/>
      <c r="DA216" s="156"/>
      <c r="DB216" s="156"/>
      <c r="DC216" s="156"/>
      <c r="DD216" s="156"/>
      <c r="DE216" s="156"/>
      <c r="DF216" s="156"/>
      <c r="DG216" s="156"/>
      <c r="DH216" s="156"/>
      <c r="DI216" s="156"/>
      <c r="DJ216" s="156"/>
      <c r="DK216" s="156"/>
      <c r="DL216" s="156"/>
      <c r="DM216" s="156"/>
      <c r="DN216" s="156"/>
      <c r="DO216" s="156"/>
      <c r="DP216" s="156"/>
      <c r="DQ216" s="156"/>
      <c r="DR216" s="156"/>
      <c r="DS216" s="156"/>
      <c r="DT216" s="156"/>
      <c r="DU216" s="156"/>
      <c r="DV216" s="156"/>
      <c r="DW216" s="156"/>
      <c r="DX216" s="156"/>
      <c r="DY216" s="156"/>
      <c r="DZ216" s="156"/>
      <c r="EA216" s="156"/>
      <c r="EB216" s="156"/>
      <c r="EC216" s="156"/>
      <c r="ED216" s="156"/>
      <c r="EE216" s="156"/>
      <c r="EF216" s="156"/>
      <c r="EG216" s="156"/>
      <c r="EH216" s="156"/>
      <c r="EI216" s="156"/>
      <c r="EJ216" s="156"/>
      <c r="EK216" s="156"/>
      <c r="EL216" s="156"/>
      <c r="EM216" s="156"/>
      <c r="EN216" s="156"/>
      <c r="EO216" s="156"/>
      <c r="EP216" s="156"/>
      <c r="EQ216" s="156"/>
      <c r="ER216" s="156"/>
      <c r="ES216" s="156"/>
      <c r="ET216" s="156"/>
      <c r="EU216" s="156"/>
      <c r="EV216" s="156"/>
      <c r="EW216" s="156"/>
      <c r="EX216" s="156"/>
      <c r="EY216" s="156"/>
      <c r="EZ216" s="156"/>
      <c r="FA216" s="156"/>
      <c r="FB216" s="156"/>
      <c r="FC216" s="156"/>
      <c r="FD216" s="156"/>
      <c r="FE216" s="156"/>
      <c r="FF216" s="156"/>
      <c r="FG216" s="156"/>
      <c r="FH216" s="156"/>
      <c r="FI216" s="156"/>
      <c r="FJ216" s="156"/>
      <c r="FK216" s="156"/>
      <c r="FL216" s="156"/>
      <c r="FM216" s="156"/>
      <c r="FN216" s="156"/>
      <c r="FO216" s="156"/>
      <c r="FP216" s="156"/>
      <c r="FQ216" s="156"/>
      <c r="FR216" s="156"/>
      <c r="FS216" s="156"/>
      <c r="FT216" s="156"/>
      <c r="FU216" s="156"/>
      <c r="FV216" s="156"/>
      <c r="FW216" s="156"/>
      <c r="FX216" s="156"/>
      <c r="FY216" s="156"/>
      <c r="FZ216" s="156"/>
      <c r="GA216" s="156"/>
      <c r="GB216" s="156"/>
      <c r="GC216" s="156"/>
      <c r="GD216" s="156"/>
      <c r="GE216" s="156"/>
      <c r="GF216" s="156"/>
      <c r="GG216" s="156"/>
      <c r="GH216" s="156"/>
      <c r="GI216" s="156"/>
      <c r="GJ216" s="156"/>
      <c r="GK216" s="156"/>
      <c r="GL216" s="156"/>
      <c r="GM216" s="156"/>
      <c r="GN216" s="156"/>
      <c r="GO216" s="156"/>
      <c r="GP216" s="156"/>
      <c r="GQ216" s="156"/>
      <c r="GR216" s="156"/>
      <c r="GS216" s="156"/>
      <c r="GT216" s="156"/>
      <c r="GU216" s="156"/>
      <c r="GV216" s="156"/>
      <c r="GW216" s="156"/>
      <c r="GX216" s="156"/>
      <c r="GY216" s="156"/>
      <c r="GZ216" s="156"/>
      <c r="HA216" s="156"/>
      <c r="HB216" s="156"/>
      <c r="HC216" s="156"/>
      <c r="HD216" s="156"/>
      <c r="HE216" s="156"/>
      <c r="HF216" s="156"/>
      <c r="HG216" s="156"/>
      <c r="HH216" s="156"/>
      <c r="HI216" s="156"/>
      <c r="HJ216" s="156"/>
      <c r="HK216" s="156"/>
      <c r="HL216" s="156"/>
      <c r="HM216" s="156"/>
      <c r="HN216" s="156"/>
      <c r="HO216" s="156"/>
      <c r="HP216" s="156"/>
      <c r="HQ216" s="156"/>
      <c r="HR216" s="156"/>
      <c r="HS216" s="156"/>
      <c r="HT216" s="156"/>
      <c r="HU216" s="156"/>
      <c r="HV216" s="156"/>
      <c r="HW216" s="156"/>
      <c r="HX216" s="156"/>
      <c r="HY216" s="156"/>
      <c r="HZ216" s="156"/>
      <c r="IA216" s="156"/>
      <c r="IB216" s="156"/>
      <c r="IC216" s="156"/>
      <c r="ID216" s="156"/>
      <c r="IE216" s="156"/>
      <c r="IF216" s="156"/>
      <c r="IG216" s="156"/>
      <c r="IH216" s="156"/>
      <c r="II216" s="156"/>
      <c r="IJ216" s="156"/>
      <c r="IK216" s="156"/>
      <c r="IL216" s="156"/>
      <c r="IM216" s="156"/>
      <c r="IN216" s="156"/>
      <c r="IO216" s="156"/>
      <c r="IP216" s="156"/>
      <c r="IQ216" s="156"/>
      <c r="IR216" s="156"/>
      <c r="IS216" s="156"/>
      <c r="IT216" s="156"/>
      <c r="IU216" s="156"/>
      <c r="IV216" s="156"/>
      <c r="IW216" s="156"/>
      <c r="IX216" s="156"/>
      <c r="IY216" s="156"/>
      <c r="IZ216" s="156"/>
      <c r="JA216" s="156"/>
      <c r="JB216" s="156"/>
      <c r="JC216" s="156"/>
      <c r="JD216" s="156"/>
      <c r="JE216" s="156"/>
      <c r="JF216" s="156"/>
      <c r="JG216" s="156"/>
      <c r="JH216" s="156"/>
      <c r="JI216" s="156"/>
      <c r="JJ216" s="156"/>
      <c r="JK216" s="156"/>
      <c r="JL216" s="156"/>
      <c r="JM216" s="156"/>
      <c r="JN216" s="156"/>
      <c r="JO216" s="156"/>
      <c r="JP216" s="156"/>
      <c r="JQ216" s="156"/>
      <c r="JR216" s="156"/>
      <c r="JS216" s="156"/>
      <c r="JT216" s="156"/>
      <c r="JU216" s="156"/>
      <c r="JV216" s="156"/>
      <c r="JW216" s="156"/>
      <c r="JX216" s="156"/>
      <c r="JY216" s="156"/>
      <c r="JZ216" s="156"/>
      <c r="KA216" s="156"/>
      <c r="KB216" s="156"/>
      <c r="KC216" s="156"/>
      <c r="KD216" s="156"/>
      <c r="KE216" s="156"/>
      <c r="KF216" s="156"/>
      <c r="KG216" s="156"/>
      <c r="KH216" s="156"/>
      <c r="KI216" s="156"/>
      <c r="KJ216" s="156"/>
      <c r="KK216" s="156"/>
      <c r="KL216" s="156"/>
      <c r="KM216" s="156"/>
      <c r="KN216" s="156"/>
      <c r="KO216" s="156"/>
      <c r="KP216" s="156"/>
      <c r="KQ216" s="156"/>
      <c r="KR216" s="156"/>
      <c r="KS216" s="156"/>
      <c r="KT216" s="156"/>
      <c r="KU216" s="156"/>
      <c r="KV216" s="156"/>
      <c r="KW216" s="156"/>
      <c r="KX216" s="156"/>
      <c r="KY216" s="156"/>
      <c r="KZ216" s="156"/>
      <c r="LA216" s="156"/>
      <c r="LB216" s="156"/>
      <c r="LC216" s="156"/>
      <c r="LD216" s="156"/>
      <c r="LE216" s="156"/>
      <c r="LF216" s="156"/>
      <c r="LG216" s="156"/>
      <c r="LH216" s="156"/>
      <c r="LI216" s="156"/>
      <c r="LJ216" s="156"/>
      <c r="LK216" s="156"/>
      <c r="LL216" s="156"/>
      <c r="LM216" s="156"/>
      <c r="LN216" s="156"/>
      <c r="LO216" s="156"/>
      <c r="LP216" s="156"/>
      <c r="LQ216" s="156"/>
      <c r="LR216" s="156"/>
      <c r="LS216" s="156"/>
      <c r="LT216" s="156"/>
      <c r="LU216" s="156"/>
      <c r="LV216" s="156"/>
      <c r="LW216" s="156"/>
      <c r="LX216" s="156"/>
      <c r="LY216" s="156"/>
      <c r="LZ216" s="156"/>
      <c r="MA216" s="156"/>
      <c r="MB216" s="156"/>
      <c r="MC216" s="156"/>
      <c r="MD216" s="156"/>
      <c r="ME216" s="156"/>
      <c r="MF216" s="156"/>
      <c r="MG216" s="156"/>
      <c r="MH216" s="156"/>
      <c r="MI216" s="156"/>
      <c r="MJ216" s="156"/>
      <c r="MK216" s="156"/>
      <c r="ML216" s="156"/>
      <c r="MM216" s="156"/>
      <c r="MN216" s="156"/>
      <c r="MO216" s="156"/>
      <c r="MP216" s="156"/>
      <c r="MQ216" s="156"/>
      <c r="MR216" s="156"/>
      <c r="MS216" s="156"/>
      <c r="MT216" s="156"/>
      <c r="MU216" s="156"/>
      <c r="MV216" s="156"/>
      <c r="MW216" s="156"/>
      <c r="MX216" s="156"/>
      <c r="MY216" s="156"/>
      <c r="MZ216" s="156"/>
      <c r="NA216" s="156"/>
      <c r="NB216" s="156"/>
      <c r="NC216" s="156"/>
      <c r="ND216" s="156"/>
      <c r="NE216" s="156"/>
      <c r="NF216" s="156"/>
      <c r="NG216" s="156"/>
      <c r="NH216" s="156"/>
      <c r="NI216" s="156"/>
      <c r="NJ216" s="156"/>
      <c r="NK216" s="156"/>
      <c r="NL216" s="156"/>
      <c r="NM216" s="156"/>
      <c r="NN216" s="156"/>
      <c r="NO216" s="156"/>
      <c r="NP216" s="156"/>
      <c r="NQ216" s="156"/>
      <c r="NR216" s="156"/>
      <c r="NS216" s="156"/>
      <c r="NT216" s="156"/>
      <c r="NU216" s="156"/>
      <c r="NV216" s="156"/>
      <c r="NW216" s="156"/>
      <c r="NX216" s="156"/>
      <c r="NY216" s="156"/>
      <c r="NZ216" s="156"/>
      <c r="OA216" s="156"/>
      <c r="OB216" s="156"/>
      <c r="OC216" s="156"/>
      <c r="OD216" s="156"/>
      <c r="OE216" s="156"/>
      <c r="OF216" s="156"/>
      <c r="OG216" s="156"/>
      <c r="OH216" s="156"/>
      <c r="OI216" s="156"/>
      <c r="OJ216" s="156"/>
      <c r="OK216" s="156"/>
      <c r="OL216" s="156"/>
      <c r="OM216" s="156"/>
      <c r="ON216" s="156"/>
      <c r="OO216" s="156"/>
      <c r="OP216" s="156"/>
      <c r="OQ216" s="156"/>
      <c r="OR216" s="156"/>
      <c r="OS216" s="156"/>
      <c r="OT216" s="156"/>
      <c r="OU216" s="156"/>
      <c r="OV216" s="156"/>
      <c r="OW216" s="156"/>
      <c r="OX216" s="156"/>
      <c r="OY216" s="156"/>
      <c r="OZ216" s="156"/>
      <c r="PA216" s="156"/>
      <c r="PB216" s="156"/>
      <c r="PC216" s="156"/>
      <c r="PD216" s="156"/>
      <c r="PE216" s="156"/>
      <c r="PF216" s="156"/>
      <c r="PG216" s="156"/>
      <c r="PH216" s="156"/>
      <c r="PI216" s="156"/>
      <c r="PJ216" s="156"/>
      <c r="PK216" s="156"/>
      <c r="PL216" s="156"/>
      <c r="PM216" s="156"/>
      <c r="PN216" s="156"/>
      <c r="PO216" s="156"/>
      <c r="PP216" s="156"/>
      <c r="PQ216" s="156"/>
      <c r="PR216" s="156"/>
      <c r="PS216" s="156"/>
      <c r="PT216" s="156"/>
      <c r="PU216" s="156"/>
      <c r="PV216" s="156"/>
      <c r="PW216" s="156"/>
      <c r="PX216" s="156"/>
      <c r="PY216" s="156"/>
      <c r="PZ216" s="156"/>
      <c r="QA216" s="156"/>
      <c r="QB216" s="156"/>
      <c r="QC216" s="156"/>
      <c r="QD216" s="156"/>
      <c r="QE216" s="156"/>
      <c r="QF216" s="156"/>
      <c r="QG216" s="156"/>
      <c r="QH216" s="156"/>
      <c r="QI216" s="156"/>
      <c r="QJ216" s="156"/>
      <c r="QK216" s="156"/>
      <c r="QL216" s="156"/>
      <c r="QM216" s="156"/>
      <c r="QN216" s="156"/>
      <c r="QO216" s="156"/>
      <c r="QP216" s="156"/>
      <c r="QQ216" s="156"/>
      <c r="QR216" s="156"/>
      <c r="QS216" s="156"/>
      <c r="QT216" s="156"/>
      <c r="QU216" s="156"/>
      <c r="QV216" s="156"/>
      <c r="QW216" s="156"/>
      <c r="QX216" s="156"/>
      <c r="QY216" s="156"/>
      <c r="QZ216" s="156"/>
      <c r="RA216" s="156"/>
      <c r="RB216" s="156"/>
      <c r="RC216" s="156"/>
      <c r="RD216" s="156"/>
      <c r="RE216" s="156"/>
      <c r="RF216" s="156"/>
      <c r="RG216" s="156"/>
      <c r="RH216" s="156"/>
      <c r="RI216" s="156"/>
      <c r="RJ216" s="156"/>
      <c r="RK216" s="156"/>
      <c r="RL216" s="156"/>
      <c r="RM216" s="156"/>
      <c r="RN216" s="156"/>
      <c r="RO216" s="156"/>
      <c r="RP216" s="156"/>
      <c r="RQ216" s="156"/>
      <c r="RR216" s="156"/>
      <c r="RS216" s="156"/>
      <c r="RT216" s="156"/>
      <c r="RU216" s="156"/>
      <c r="RV216" s="156"/>
      <c r="RW216" s="156"/>
      <c r="RX216" s="156"/>
      <c r="RY216" s="156"/>
      <c r="RZ216" s="156"/>
      <c r="SA216" s="156"/>
      <c r="SB216" s="156"/>
      <c r="SC216" s="156"/>
      <c r="SD216" s="156"/>
      <c r="SE216" s="156"/>
      <c r="SF216" s="156"/>
      <c r="SG216" s="156"/>
      <c r="SH216" s="156"/>
      <c r="SI216" s="156"/>
      <c r="SJ216" s="156"/>
      <c r="SK216" s="156"/>
      <c r="SL216" s="156"/>
      <c r="SM216" s="156"/>
      <c r="SN216" s="156"/>
      <c r="SO216" s="156"/>
      <c r="SP216" s="156"/>
      <c r="SQ216" s="156"/>
      <c r="SR216" s="156"/>
      <c r="SS216" s="156"/>
      <c r="ST216" s="156"/>
      <c r="SU216" s="156"/>
      <c r="SV216" s="156"/>
      <c r="SW216" s="156"/>
      <c r="SX216" s="156"/>
      <c r="SY216" s="156"/>
      <c r="SZ216" s="156"/>
      <c r="TA216" s="156"/>
      <c r="TB216" s="156"/>
      <c r="TC216" s="156"/>
      <c r="TD216" s="156"/>
      <c r="TE216" s="156"/>
      <c r="TF216" s="156"/>
      <c r="TG216" s="156"/>
      <c r="TH216" s="156"/>
      <c r="TI216" s="156"/>
      <c r="TJ216" s="156"/>
      <c r="TK216" s="156"/>
      <c r="TL216" s="156"/>
      <c r="TM216" s="156"/>
      <c r="TN216" s="156"/>
      <c r="TO216" s="156"/>
      <c r="TP216" s="156"/>
      <c r="TQ216" s="156"/>
      <c r="TR216" s="156"/>
      <c r="TS216" s="156"/>
      <c r="TT216" s="156"/>
      <c r="TU216" s="156"/>
      <c r="TV216" s="156"/>
      <c r="TW216" s="156"/>
      <c r="TX216" s="156"/>
      <c r="TY216" s="156"/>
      <c r="TZ216" s="156"/>
      <c r="UA216" s="156"/>
      <c r="UB216" s="156"/>
      <c r="UC216" s="156"/>
      <c r="UD216" s="156"/>
      <c r="UE216" s="156"/>
      <c r="UF216" s="156"/>
      <c r="UG216" s="156"/>
      <c r="UH216" s="156"/>
      <c r="UI216" s="156"/>
      <c r="UJ216" s="156"/>
      <c r="UK216" s="156"/>
      <c r="UL216" s="156"/>
      <c r="UM216" s="156"/>
      <c r="UN216" s="156"/>
      <c r="UO216" s="156"/>
      <c r="UP216" s="156"/>
      <c r="UQ216" s="156"/>
      <c r="UR216" s="156"/>
      <c r="US216" s="156"/>
      <c r="UT216" s="156"/>
      <c r="UU216" s="156"/>
      <c r="UV216" s="156"/>
      <c r="UW216" s="156"/>
      <c r="UX216" s="156"/>
      <c r="UY216" s="156"/>
      <c r="UZ216" s="156"/>
      <c r="VA216" s="156"/>
      <c r="VB216" s="156"/>
      <c r="VC216" s="156"/>
      <c r="VD216" s="156"/>
      <c r="VE216" s="156"/>
      <c r="VF216" s="156"/>
      <c r="VG216" s="156"/>
      <c r="VH216" s="156"/>
      <c r="VI216" s="156"/>
      <c r="VJ216" s="156"/>
      <c r="VK216" s="156"/>
      <c r="VL216" s="156"/>
      <c r="VM216" s="156"/>
      <c r="VN216" s="156"/>
      <c r="VO216" s="156"/>
      <c r="VP216" s="156"/>
      <c r="VQ216" s="156"/>
      <c r="VR216" s="156"/>
      <c r="VS216" s="156"/>
      <c r="VT216" s="156"/>
      <c r="VU216" s="156"/>
      <c r="VV216" s="156"/>
      <c r="VW216" s="156"/>
      <c r="VX216" s="156"/>
      <c r="VY216" s="156"/>
      <c r="VZ216" s="156"/>
      <c r="WA216" s="156"/>
      <c r="WB216" s="156"/>
      <c r="WC216" s="156"/>
      <c r="WD216" s="156"/>
      <c r="WE216" s="156"/>
      <c r="WF216" s="156"/>
      <c r="WG216" s="156"/>
      <c r="WH216" s="156"/>
      <c r="WI216" s="156"/>
      <c r="WJ216" s="156"/>
      <c r="WK216" s="156"/>
      <c r="WL216" s="156"/>
      <c r="WM216" s="156"/>
      <c r="WN216" s="156"/>
      <c r="WO216" s="156"/>
      <c r="WP216" s="156"/>
      <c r="WQ216" s="156"/>
      <c r="WR216" s="156"/>
      <c r="WS216" s="156"/>
      <c r="WT216" s="156"/>
      <c r="WU216" s="156"/>
      <c r="WV216" s="156"/>
      <c r="WW216" s="156"/>
      <c r="WX216" s="156"/>
      <c r="WY216" s="156"/>
      <c r="WZ216" s="156"/>
      <c r="XA216" s="156"/>
      <c r="XB216" s="156"/>
      <c r="XC216" s="156"/>
      <c r="XD216" s="156"/>
      <c r="XE216" s="156"/>
      <c r="XF216" s="156"/>
      <c r="XG216" s="156"/>
      <c r="XH216" s="156"/>
      <c r="XI216" s="156"/>
      <c r="XJ216" s="156"/>
      <c r="XK216" s="156"/>
      <c r="XL216" s="156"/>
      <c r="XM216" s="156"/>
      <c r="XN216" s="156"/>
      <c r="XO216" s="156"/>
      <c r="XP216" s="156"/>
      <c r="XQ216" s="156"/>
      <c r="XR216" s="156"/>
      <c r="XS216" s="156"/>
      <c r="XT216" s="156"/>
      <c r="XU216" s="156"/>
      <c r="XV216" s="156"/>
      <c r="XW216" s="156"/>
      <c r="XX216" s="156"/>
      <c r="XY216" s="156"/>
      <c r="XZ216" s="156"/>
      <c r="YA216" s="156"/>
      <c r="YB216" s="156"/>
      <c r="YC216" s="156"/>
      <c r="YD216" s="156"/>
      <c r="YE216" s="156"/>
      <c r="YF216" s="156"/>
      <c r="YG216" s="156"/>
      <c r="YH216" s="156"/>
      <c r="YI216" s="156"/>
      <c r="YJ216" s="156"/>
      <c r="YK216" s="156"/>
      <c r="YL216" s="156"/>
      <c r="YM216" s="156"/>
      <c r="YN216" s="156"/>
      <c r="YO216" s="156"/>
      <c r="YP216" s="156"/>
      <c r="YQ216" s="156"/>
      <c r="YR216" s="156"/>
      <c r="YS216" s="156"/>
      <c r="YT216" s="156"/>
      <c r="YU216" s="156"/>
      <c r="YV216" s="156"/>
      <c r="YW216" s="156"/>
      <c r="YX216" s="156"/>
      <c r="YY216" s="156"/>
      <c r="YZ216" s="156"/>
      <c r="ZA216" s="156"/>
      <c r="ZB216" s="156"/>
      <c r="ZC216" s="156"/>
      <c r="ZD216" s="156"/>
      <c r="ZE216" s="156"/>
      <c r="ZF216" s="156"/>
      <c r="ZG216" s="156"/>
      <c r="ZH216" s="156"/>
      <c r="ZI216" s="156"/>
      <c r="ZJ216" s="156"/>
      <c r="ZK216" s="156"/>
      <c r="ZL216" s="156"/>
      <c r="ZM216" s="156"/>
      <c r="ZN216" s="156"/>
      <c r="ZO216" s="156"/>
      <c r="ZP216" s="156"/>
      <c r="ZQ216" s="156"/>
      <c r="ZR216" s="156"/>
      <c r="ZS216" s="156"/>
      <c r="ZT216" s="156"/>
      <c r="ZU216" s="156"/>
      <c r="ZV216" s="156"/>
      <c r="ZW216" s="156"/>
      <c r="ZX216" s="156"/>
      <c r="ZY216" s="156"/>
      <c r="ZZ216" s="156"/>
      <c r="AAA216" s="156"/>
      <c r="AAB216" s="156"/>
      <c r="AAC216" s="156"/>
      <c r="AAD216" s="156"/>
      <c r="AAE216" s="156"/>
      <c r="AAF216" s="156"/>
      <c r="AAG216" s="156"/>
      <c r="AAH216" s="156"/>
      <c r="AAI216" s="156"/>
      <c r="AAJ216" s="156"/>
      <c r="AAK216" s="156"/>
      <c r="AAL216" s="156"/>
      <c r="AAM216" s="156"/>
      <c r="AAN216" s="156"/>
      <c r="AAO216" s="156"/>
      <c r="AAP216" s="156"/>
      <c r="AAQ216" s="156"/>
      <c r="AAR216" s="156"/>
      <c r="AAS216" s="156"/>
      <c r="AAT216" s="156"/>
      <c r="AAU216" s="156"/>
      <c r="AAV216" s="156"/>
      <c r="AAW216" s="156"/>
      <c r="AAX216" s="156"/>
      <c r="AAY216" s="156"/>
      <c r="AAZ216" s="156"/>
      <c r="ABA216" s="156"/>
      <c r="ABB216" s="156"/>
      <c r="ABC216" s="156"/>
      <c r="ABD216" s="156"/>
      <c r="ABE216" s="156"/>
      <c r="ABF216" s="156"/>
      <c r="ABG216" s="156"/>
      <c r="ABH216" s="156"/>
      <c r="ABI216" s="156"/>
      <c r="ABJ216" s="156"/>
      <c r="ABK216" s="156"/>
      <c r="ABL216" s="156"/>
      <c r="ABM216" s="156"/>
      <c r="ABN216" s="156"/>
      <c r="ABO216" s="156"/>
      <c r="ABP216" s="156"/>
      <c r="ABQ216" s="156"/>
      <c r="ABR216" s="156"/>
      <c r="ABS216" s="156"/>
      <c r="ABT216" s="156"/>
      <c r="ABU216" s="156"/>
      <c r="ABV216" s="156"/>
      <c r="ABW216" s="156"/>
      <c r="ABX216" s="156"/>
      <c r="ABY216" s="156"/>
      <c r="ABZ216" s="156"/>
      <c r="ACA216" s="156"/>
      <c r="ACB216" s="156"/>
      <c r="ACC216" s="156"/>
      <c r="ACD216" s="156"/>
      <c r="ACE216" s="156"/>
      <c r="ACF216" s="156"/>
      <c r="ACG216" s="156"/>
      <c r="ACH216" s="156"/>
      <c r="ACI216" s="156"/>
      <c r="ACJ216" s="156"/>
      <c r="ACK216" s="156"/>
      <c r="ACL216" s="156"/>
      <c r="ACM216" s="156"/>
      <c r="ACN216" s="156"/>
      <c r="ACO216" s="156"/>
      <c r="ACP216" s="156"/>
      <c r="ACQ216" s="156"/>
      <c r="ACR216" s="156"/>
      <c r="ACS216" s="156"/>
      <c r="ACT216" s="156"/>
      <c r="ACU216" s="156"/>
      <c r="ACV216" s="156"/>
      <c r="ACW216" s="156"/>
      <c r="ACX216" s="156"/>
      <c r="ACY216" s="156"/>
      <c r="ACZ216" s="156"/>
      <c r="ADA216" s="156"/>
      <c r="ADB216" s="156"/>
      <c r="ADC216" s="156"/>
      <c r="ADD216" s="156"/>
      <c r="ADE216" s="156"/>
      <c r="ADF216" s="156"/>
      <c r="ADG216" s="156"/>
      <c r="ADH216" s="156"/>
      <c r="ADI216" s="156"/>
      <c r="ADJ216" s="156"/>
      <c r="ADK216" s="156"/>
      <c r="ADL216" s="156"/>
      <c r="ADM216" s="156"/>
      <c r="ADN216" s="156"/>
      <c r="ADO216" s="156"/>
      <c r="ADP216" s="156"/>
      <c r="ADQ216" s="156"/>
      <c r="ADR216" s="156"/>
      <c r="ADS216" s="156"/>
      <c r="ADT216" s="156"/>
      <c r="ADU216" s="156"/>
      <c r="ADV216" s="156"/>
      <c r="ADW216" s="156"/>
      <c r="ADX216" s="156"/>
      <c r="ADY216" s="156"/>
      <c r="ADZ216" s="156"/>
      <c r="AEA216" s="156"/>
      <c r="AEB216" s="156"/>
      <c r="AEC216" s="156"/>
      <c r="AED216" s="156"/>
      <c r="AEE216" s="156"/>
      <c r="AEF216" s="156"/>
      <c r="AEG216" s="156"/>
      <c r="AEH216" s="156"/>
      <c r="AEI216" s="156"/>
      <c r="AEJ216" s="156"/>
      <c r="AEK216" s="156"/>
      <c r="AEL216" s="156"/>
      <c r="AEM216" s="156"/>
      <c r="AEN216" s="156"/>
      <c r="AEO216" s="156"/>
      <c r="AEP216" s="156"/>
      <c r="AEQ216" s="156"/>
      <c r="AER216" s="156"/>
      <c r="AES216" s="156"/>
      <c r="AET216" s="156"/>
      <c r="AEU216" s="156"/>
      <c r="AEV216" s="156"/>
      <c r="AEW216" s="156"/>
      <c r="AEX216" s="156"/>
      <c r="AEY216" s="156"/>
      <c r="AEZ216" s="156"/>
      <c r="AFA216" s="156"/>
      <c r="AFB216" s="156"/>
      <c r="AFC216" s="156"/>
      <c r="AFD216" s="156"/>
      <c r="AFE216" s="156"/>
      <c r="AFF216" s="156"/>
      <c r="AFG216" s="156"/>
      <c r="AFH216" s="156"/>
      <c r="AFI216" s="156"/>
      <c r="AFJ216" s="156"/>
      <c r="AFK216" s="156"/>
      <c r="AFL216" s="156"/>
      <c r="AFM216" s="156"/>
      <c r="AFN216" s="156"/>
      <c r="AFO216" s="156"/>
      <c r="AFP216" s="156"/>
      <c r="AFQ216" s="156"/>
      <c r="AFR216" s="156"/>
      <c r="AFS216" s="156"/>
      <c r="AFT216" s="156"/>
      <c r="AFU216" s="156"/>
      <c r="AFV216" s="156"/>
      <c r="AFW216" s="156"/>
      <c r="AFX216" s="156"/>
      <c r="AFY216" s="156"/>
      <c r="AFZ216" s="156"/>
      <c r="AGA216" s="156"/>
      <c r="AGB216" s="156"/>
      <c r="AGC216" s="156"/>
      <c r="AGD216" s="156"/>
      <c r="AGE216" s="156"/>
      <c r="AGF216" s="156"/>
      <c r="AGG216" s="156"/>
      <c r="AGH216" s="156"/>
      <c r="AGI216" s="156"/>
      <c r="AGJ216" s="156"/>
      <c r="AGK216" s="156"/>
      <c r="AGL216" s="156"/>
      <c r="AGM216" s="156"/>
      <c r="AGN216" s="156"/>
      <c r="AGO216" s="156"/>
      <c r="AGP216" s="156"/>
      <c r="AGQ216" s="156"/>
      <c r="AGR216" s="156"/>
      <c r="AGS216" s="156"/>
      <c r="AGT216" s="156"/>
      <c r="AGU216" s="156"/>
      <c r="AGV216" s="156"/>
      <c r="AGW216" s="156"/>
      <c r="AGX216" s="156"/>
      <c r="AGY216" s="156"/>
      <c r="AGZ216" s="156"/>
      <c r="AHA216" s="156"/>
      <c r="AHB216" s="156"/>
      <c r="AHC216" s="156"/>
      <c r="AHD216" s="156"/>
      <c r="AHE216" s="156"/>
      <c r="AHF216" s="156"/>
      <c r="AHG216" s="156"/>
      <c r="AHH216" s="156"/>
      <c r="AHI216" s="156"/>
      <c r="AHJ216" s="156"/>
      <c r="AHK216" s="156"/>
      <c r="AHL216" s="156"/>
      <c r="AHM216" s="156"/>
      <c r="AHN216" s="156"/>
      <c r="AHO216" s="156"/>
      <c r="AHP216" s="156"/>
      <c r="AHQ216" s="156"/>
      <c r="AHR216" s="156"/>
      <c r="AHS216" s="156"/>
      <c r="AHT216" s="156"/>
      <c r="AHU216" s="156"/>
      <c r="AHV216" s="156"/>
      <c r="AHW216" s="156"/>
      <c r="AHX216" s="156"/>
      <c r="AHY216" s="156"/>
      <c r="AHZ216" s="156"/>
      <c r="AIA216" s="156"/>
      <c r="AIB216" s="156"/>
      <c r="AIC216" s="156"/>
      <c r="AID216" s="156"/>
      <c r="AIE216" s="156"/>
      <c r="AIF216" s="156"/>
      <c r="AIG216" s="156"/>
      <c r="AIH216" s="156"/>
      <c r="AII216" s="156"/>
      <c r="AIJ216" s="156"/>
      <c r="AIK216" s="156"/>
      <c r="AIL216" s="156"/>
      <c r="AIM216" s="156"/>
      <c r="AIN216" s="156"/>
      <c r="AIO216" s="156"/>
      <c r="AIP216" s="156"/>
      <c r="AIQ216" s="156"/>
      <c r="AIR216" s="156"/>
      <c r="AIS216" s="156"/>
      <c r="AIT216" s="156"/>
      <c r="AIU216" s="156"/>
      <c r="AIV216" s="156"/>
      <c r="AIW216" s="156"/>
      <c r="AIX216" s="156"/>
      <c r="AIY216" s="156"/>
      <c r="AIZ216" s="156"/>
      <c r="AJA216" s="156"/>
      <c r="AJB216" s="156"/>
      <c r="AJC216" s="156"/>
      <c r="AJD216" s="156"/>
      <c r="AJE216" s="156"/>
      <c r="AJF216" s="156"/>
      <c r="AJG216" s="156"/>
      <c r="AJH216" s="156"/>
      <c r="AJI216" s="156"/>
      <c r="AJJ216" s="156"/>
      <c r="AJK216" s="156"/>
      <c r="AJL216" s="156"/>
      <c r="AJM216" s="156"/>
      <c r="AJN216" s="156"/>
      <c r="AJO216" s="156"/>
      <c r="AJP216" s="156"/>
      <c r="AJQ216" s="156"/>
      <c r="AJR216" s="156"/>
      <c r="AJS216" s="156"/>
      <c r="AJT216" s="156"/>
      <c r="AJU216" s="156"/>
      <c r="AJV216" s="156"/>
      <c r="AJW216" s="156"/>
      <c r="AJX216" s="156"/>
      <c r="AJY216" s="156"/>
      <c r="AJZ216" s="156"/>
      <c r="AKA216" s="156"/>
      <c r="AKB216" s="156"/>
      <c r="AKC216" s="156"/>
      <c r="AKD216" s="156"/>
      <c r="AKE216" s="156"/>
      <c r="AKF216" s="156"/>
      <c r="AKG216" s="156"/>
      <c r="AKH216" s="156"/>
      <c r="AKI216" s="156"/>
      <c r="AKJ216" s="156"/>
      <c r="AKK216" s="156"/>
      <c r="AKL216" s="156"/>
      <c r="AKM216" s="156"/>
      <c r="AKN216" s="156"/>
      <c r="AKO216" s="156"/>
      <c r="AKP216" s="156"/>
      <c r="AKQ216" s="156"/>
      <c r="AKR216" s="156"/>
      <c r="AKS216" s="156"/>
      <c r="AKT216" s="156"/>
      <c r="AKU216" s="156"/>
      <c r="AKV216" s="156"/>
      <c r="AKW216" s="156"/>
      <c r="AKX216" s="156"/>
      <c r="AKY216" s="156"/>
      <c r="AKZ216" s="156"/>
      <c r="ALA216" s="156"/>
      <c r="ALB216" s="156"/>
      <c r="ALC216" s="156"/>
      <c r="ALD216" s="156"/>
      <c r="ALE216" s="156"/>
      <c r="ALF216" s="156"/>
      <c r="ALG216" s="156"/>
      <c r="ALH216" s="156"/>
      <c r="ALI216" s="156"/>
      <c r="ALJ216" s="156"/>
      <c r="ALK216" s="156"/>
      <c r="ALL216" s="156"/>
      <c r="ALM216" s="156"/>
      <c r="ALN216" s="156"/>
      <c r="ALO216" s="156"/>
      <c r="ALP216" s="156"/>
      <c r="ALQ216" s="156"/>
      <c r="ALR216" s="156"/>
      <c r="ALS216" s="156"/>
      <c r="ALT216" s="156"/>
      <c r="ALU216" s="156"/>
      <c r="ALV216" s="156"/>
      <c r="ALW216" s="156"/>
      <c r="ALX216" s="156"/>
      <c r="ALY216" s="156"/>
      <c r="ALZ216" s="156"/>
      <c r="AMA216" s="156"/>
      <c r="AMB216" s="156"/>
      <c r="AMC216" s="156"/>
      <c r="AMD216" s="156"/>
      <c r="AME216" s="156"/>
      <c r="AMF216" s="156"/>
      <c r="AMG216" s="156"/>
      <c r="AMH216" s="156"/>
      <c r="AMI216" s="156"/>
    </row>
    <row r="217" spans="1:1023">
      <c r="A217" s="287" t="s">
        <v>220</v>
      </c>
      <c r="B217" s="289" t="s">
        <v>221</v>
      </c>
      <c r="C217" s="289" t="s">
        <v>222</v>
      </c>
      <c r="D217" s="285" t="s">
        <v>223</v>
      </c>
      <c r="E217" s="285"/>
      <c r="F217" s="285"/>
      <c r="G217" s="289" t="s">
        <v>224</v>
      </c>
      <c r="H217" s="285" t="s">
        <v>225</v>
      </c>
      <c r="I217" s="285"/>
      <c r="J217" s="285"/>
      <c r="K217" s="285"/>
      <c r="L217" s="285" t="s">
        <v>226</v>
      </c>
      <c r="M217" s="285"/>
      <c r="N217" s="285"/>
      <c r="O217" s="285"/>
    </row>
    <row r="218" spans="1:1023">
      <c r="A218" s="288"/>
      <c r="B218" s="290"/>
      <c r="C218" s="291"/>
      <c r="D218" s="167" t="s">
        <v>227</v>
      </c>
      <c r="E218" s="167" t="s">
        <v>228</v>
      </c>
      <c r="F218" s="167" t="s">
        <v>229</v>
      </c>
      <c r="G218" s="291"/>
      <c r="H218" s="167" t="s">
        <v>230</v>
      </c>
      <c r="I218" s="167" t="s">
        <v>231</v>
      </c>
      <c r="J218" s="167" t="s">
        <v>232</v>
      </c>
      <c r="K218" s="167" t="s">
        <v>233</v>
      </c>
      <c r="L218" s="167" t="s">
        <v>234</v>
      </c>
      <c r="M218" s="167" t="s">
        <v>235</v>
      </c>
      <c r="N218" s="167" t="s">
        <v>236</v>
      </c>
      <c r="O218" s="167" t="s">
        <v>237</v>
      </c>
    </row>
    <row r="219" spans="1:1023">
      <c r="A219" s="168">
        <v>1</v>
      </c>
      <c r="B219" s="168">
        <v>2</v>
      </c>
      <c r="C219" s="168">
        <v>3</v>
      </c>
      <c r="D219" s="168">
        <v>4</v>
      </c>
      <c r="E219" s="168">
        <v>5</v>
      </c>
      <c r="F219" s="168">
        <v>6</v>
      </c>
      <c r="G219" s="168">
        <v>7</v>
      </c>
      <c r="H219" s="168">
        <v>8</v>
      </c>
      <c r="I219" s="168">
        <v>9</v>
      </c>
      <c r="J219" s="168">
        <v>10</v>
      </c>
      <c r="K219" s="168">
        <v>11</v>
      </c>
      <c r="L219" s="168">
        <v>12</v>
      </c>
      <c r="M219" s="168">
        <v>13</v>
      </c>
      <c r="N219" s="168">
        <v>14</v>
      </c>
      <c r="O219" s="168">
        <v>15</v>
      </c>
    </row>
    <row r="220" spans="1:1023">
      <c r="A220" s="286" t="s">
        <v>238</v>
      </c>
      <c r="B220" s="286"/>
      <c r="C220" s="286"/>
      <c r="D220" s="286"/>
      <c r="E220" s="286"/>
      <c r="F220" s="286"/>
      <c r="G220" s="286"/>
      <c r="H220" s="286"/>
      <c r="I220" s="286"/>
      <c r="J220" s="286"/>
      <c r="K220" s="286"/>
      <c r="L220" s="286"/>
      <c r="M220" s="286"/>
      <c r="N220" s="286"/>
      <c r="O220" s="286"/>
    </row>
    <row r="221" spans="1:1023" ht="15" customHeight="1">
      <c r="A221" s="169" t="s">
        <v>291</v>
      </c>
      <c r="B221" s="173" t="s">
        <v>274</v>
      </c>
      <c r="C221" s="169">
        <v>30</v>
      </c>
      <c r="D221" s="174">
        <v>0.24</v>
      </c>
      <c r="E221" s="174">
        <v>0.03</v>
      </c>
      <c r="F221" s="174">
        <v>0.75</v>
      </c>
      <c r="G221" s="175">
        <v>4.2</v>
      </c>
      <c r="H221" s="174">
        <v>0.01</v>
      </c>
      <c r="I221" s="169">
        <v>3</v>
      </c>
      <c r="J221" s="169">
        <v>3</v>
      </c>
      <c r="K221" s="174">
        <v>0.03</v>
      </c>
      <c r="L221" s="175">
        <v>5.0999999999999996</v>
      </c>
      <c r="M221" s="169">
        <v>9</v>
      </c>
      <c r="N221" s="175">
        <v>4.2</v>
      </c>
      <c r="O221" s="174">
        <v>0.15</v>
      </c>
    </row>
    <row r="222" spans="1:1023" ht="15" customHeight="1">
      <c r="A222" s="169" t="s">
        <v>306</v>
      </c>
      <c r="B222" s="173" t="s">
        <v>177</v>
      </c>
      <c r="C222" s="169">
        <v>90</v>
      </c>
      <c r="D222" s="174">
        <v>23.41</v>
      </c>
      <c r="E222" s="174">
        <v>12.12</v>
      </c>
      <c r="F222" s="174">
        <v>0.53</v>
      </c>
      <c r="G222" s="174">
        <v>203.96</v>
      </c>
      <c r="H222" s="174">
        <v>0.14000000000000001</v>
      </c>
      <c r="I222" s="174">
        <v>1.98</v>
      </c>
      <c r="J222" s="169">
        <v>11</v>
      </c>
      <c r="K222" s="174">
        <v>0.56000000000000005</v>
      </c>
      <c r="L222" s="174">
        <v>25.48</v>
      </c>
      <c r="M222" s="174">
        <v>4.01</v>
      </c>
      <c r="N222" s="174">
        <v>28.57</v>
      </c>
      <c r="O222" s="174">
        <v>3.68</v>
      </c>
    </row>
    <row r="223" spans="1:1023" ht="15" customHeight="1">
      <c r="A223" s="169" t="s">
        <v>282</v>
      </c>
      <c r="B223" s="173" t="s">
        <v>119</v>
      </c>
      <c r="C223" s="169">
        <v>150</v>
      </c>
      <c r="D223" s="175">
        <v>3.1</v>
      </c>
      <c r="E223" s="174">
        <v>5.47</v>
      </c>
      <c r="F223" s="174">
        <v>17.940000000000001</v>
      </c>
      <c r="G223" s="174">
        <v>134.83000000000001</v>
      </c>
      <c r="H223" s="174">
        <v>0.14000000000000001</v>
      </c>
      <c r="I223" s="174">
        <v>42.75</v>
      </c>
      <c r="J223" s="174">
        <v>736.64</v>
      </c>
      <c r="K223" s="174">
        <v>1.06</v>
      </c>
      <c r="L223" s="174">
        <v>46.03</v>
      </c>
      <c r="M223" s="174">
        <v>88.13</v>
      </c>
      <c r="N223" s="174">
        <v>43.31</v>
      </c>
      <c r="O223" s="175">
        <v>1.5</v>
      </c>
    </row>
    <row r="224" spans="1:1023" ht="15" customHeight="1">
      <c r="A224" s="169" t="s">
        <v>284</v>
      </c>
      <c r="B224" s="173" t="s">
        <v>247</v>
      </c>
      <c r="C224" s="169">
        <v>200</v>
      </c>
      <c r="D224" s="175">
        <v>0.3</v>
      </c>
      <c r="E224" s="174">
        <v>0.06</v>
      </c>
      <c r="F224" s="175">
        <v>12.5</v>
      </c>
      <c r="G224" s="174">
        <v>53.93</v>
      </c>
      <c r="H224" s="176"/>
      <c r="I224" s="175">
        <v>30.1</v>
      </c>
      <c r="J224" s="174">
        <v>25.01</v>
      </c>
      <c r="K224" s="174">
        <v>0.11</v>
      </c>
      <c r="L224" s="174">
        <v>7.08</v>
      </c>
      <c r="M224" s="174">
        <v>8.75</v>
      </c>
      <c r="N224" s="174">
        <v>4.91</v>
      </c>
      <c r="O224" s="174">
        <v>0.94</v>
      </c>
    </row>
    <row r="225" spans="1:15" ht="15" customHeight="1">
      <c r="A225" s="169"/>
      <c r="B225" s="173" t="s">
        <v>24</v>
      </c>
      <c r="C225" s="169">
        <v>50</v>
      </c>
      <c r="D225" s="174">
        <v>4.04</v>
      </c>
      <c r="E225" s="174">
        <v>2.42</v>
      </c>
      <c r="F225" s="174">
        <v>25.75</v>
      </c>
      <c r="G225" s="175">
        <v>143.5</v>
      </c>
      <c r="H225" s="174">
        <v>0.16</v>
      </c>
      <c r="I225" s="176"/>
      <c r="J225" s="174">
        <v>0.12</v>
      </c>
      <c r="K225" s="175">
        <v>0.2</v>
      </c>
      <c r="L225" s="174">
        <v>71.52</v>
      </c>
      <c r="M225" s="174">
        <v>88.05</v>
      </c>
      <c r="N225" s="175">
        <v>35.299999999999997</v>
      </c>
      <c r="O225" s="174">
        <v>1.52</v>
      </c>
    </row>
    <row r="226" spans="1:15">
      <c r="A226" s="293" t="s">
        <v>240</v>
      </c>
      <c r="B226" s="293"/>
      <c r="C226" s="168">
        <v>520</v>
      </c>
      <c r="D226" s="174">
        <v>31.09</v>
      </c>
      <c r="E226" s="174">
        <v>20.100000000000001</v>
      </c>
      <c r="F226" s="174">
        <v>57.47</v>
      </c>
      <c r="G226" s="174">
        <v>540.41999999999996</v>
      </c>
      <c r="H226" s="174">
        <v>0.45</v>
      </c>
      <c r="I226" s="174">
        <v>77.83</v>
      </c>
      <c r="J226" s="174">
        <v>775.77</v>
      </c>
      <c r="K226" s="174">
        <v>1.96</v>
      </c>
      <c r="L226" s="174">
        <v>155.21</v>
      </c>
      <c r="M226" s="174">
        <v>197.94</v>
      </c>
      <c r="N226" s="174">
        <v>116.29</v>
      </c>
      <c r="O226" s="174">
        <v>7.79</v>
      </c>
    </row>
    <row r="227" spans="1:15">
      <c r="A227" s="286" t="s">
        <v>311</v>
      </c>
      <c r="B227" s="286"/>
      <c r="C227" s="286"/>
      <c r="D227" s="286"/>
      <c r="E227" s="286"/>
      <c r="F227" s="286"/>
      <c r="G227" s="286"/>
      <c r="H227" s="286"/>
      <c r="I227" s="286"/>
      <c r="J227" s="286"/>
      <c r="K227" s="286"/>
      <c r="L227" s="286"/>
      <c r="M227" s="286"/>
      <c r="N227" s="286"/>
      <c r="O227" s="286"/>
    </row>
    <row r="228" spans="1:15" ht="15" customHeight="1">
      <c r="A228" s="169" t="s">
        <v>278</v>
      </c>
      <c r="B228" s="173" t="s">
        <v>71</v>
      </c>
      <c r="C228" s="169">
        <v>100</v>
      </c>
      <c r="D228" s="175">
        <v>0.6</v>
      </c>
      <c r="E228" s="175">
        <v>0.6</v>
      </c>
      <c r="F228" s="175">
        <v>15.4</v>
      </c>
      <c r="G228" s="169">
        <v>72</v>
      </c>
      <c r="H228" s="174">
        <v>0.05</v>
      </c>
      <c r="I228" s="169">
        <v>6</v>
      </c>
      <c r="J228" s="169">
        <v>5</v>
      </c>
      <c r="K228" s="175">
        <v>0.4</v>
      </c>
      <c r="L228" s="169">
        <v>30</v>
      </c>
      <c r="M228" s="169">
        <v>22</v>
      </c>
      <c r="N228" s="169">
        <v>17</v>
      </c>
      <c r="O228" s="175">
        <v>0.6</v>
      </c>
    </row>
    <row r="229" spans="1:15" ht="15" customHeight="1">
      <c r="A229" s="169"/>
      <c r="B229" s="173" t="s">
        <v>266</v>
      </c>
      <c r="C229" s="169">
        <v>200</v>
      </c>
      <c r="D229" s="174">
        <v>1.23</v>
      </c>
      <c r="E229" s="174">
        <v>2.02</v>
      </c>
      <c r="F229" s="174">
        <v>10.17</v>
      </c>
      <c r="G229" s="175">
        <v>204.7</v>
      </c>
      <c r="H229" s="174">
        <v>0.04</v>
      </c>
      <c r="I229" s="175">
        <v>4.4000000000000004</v>
      </c>
      <c r="J229" s="174">
        <v>19.89</v>
      </c>
      <c r="K229" s="176"/>
      <c r="L229" s="174">
        <v>39.729999999999997</v>
      </c>
      <c r="M229" s="174">
        <v>28.69</v>
      </c>
      <c r="N229" s="174">
        <v>6.16</v>
      </c>
      <c r="O229" s="174">
        <v>0.53</v>
      </c>
    </row>
    <row r="230" spans="1:15">
      <c r="A230" s="293" t="s">
        <v>312</v>
      </c>
      <c r="B230" s="293"/>
      <c r="C230" s="168">
        <v>300</v>
      </c>
      <c r="D230" s="174">
        <v>1.83</v>
      </c>
      <c r="E230" s="174">
        <v>2.62</v>
      </c>
      <c r="F230" s="174">
        <v>25.57</v>
      </c>
      <c r="G230" s="175">
        <v>276.7</v>
      </c>
      <c r="H230" s="174">
        <v>0.09</v>
      </c>
      <c r="I230" s="175">
        <v>10.4</v>
      </c>
      <c r="J230" s="174">
        <v>24.89</v>
      </c>
      <c r="K230" s="175">
        <v>0.4</v>
      </c>
      <c r="L230" s="174">
        <v>69.73</v>
      </c>
      <c r="M230" s="174">
        <v>50.69</v>
      </c>
      <c r="N230" s="174">
        <v>23.16</v>
      </c>
      <c r="O230" s="174">
        <v>1.1299999999999999</v>
      </c>
    </row>
    <row r="231" spans="1:15">
      <c r="A231" s="286" t="s">
        <v>33</v>
      </c>
      <c r="B231" s="286"/>
      <c r="C231" s="286"/>
      <c r="D231" s="286"/>
      <c r="E231" s="286"/>
      <c r="F231" s="286"/>
      <c r="G231" s="286"/>
      <c r="H231" s="286"/>
      <c r="I231" s="286"/>
      <c r="J231" s="286"/>
      <c r="K231" s="286"/>
      <c r="L231" s="286"/>
      <c r="M231" s="286"/>
      <c r="N231" s="286"/>
      <c r="O231" s="286"/>
    </row>
    <row r="232" spans="1:15" ht="15" customHeight="1">
      <c r="A232" s="169" t="s">
        <v>298</v>
      </c>
      <c r="B232" s="173" t="s">
        <v>122</v>
      </c>
      <c r="C232" s="169">
        <v>60</v>
      </c>
      <c r="D232" s="174">
        <v>0.91</v>
      </c>
      <c r="E232" s="174">
        <v>3.11</v>
      </c>
      <c r="F232" s="174">
        <v>4.8899999999999997</v>
      </c>
      <c r="G232" s="174">
        <v>51.51</v>
      </c>
      <c r="H232" s="174">
        <v>0.04</v>
      </c>
      <c r="I232" s="175">
        <v>6.1</v>
      </c>
      <c r="J232" s="174">
        <v>164.27</v>
      </c>
      <c r="K232" s="174">
        <v>0.45</v>
      </c>
      <c r="L232" s="174">
        <v>13.43</v>
      </c>
      <c r="M232" s="174">
        <v>26.96</v>
      </c>
      <c r="N232" s="174">
        <v>12.45</v>
      </c>
      <c r="O232" s="174">
        <v>0.51</v>
      </c>
    </row>
    <row r="233" spans="1:15" ht="15" customHeight="1">
      <c r="A233" s="169" t="s">
        <v>280</v>
      </c>
      <c r="B233" s="173" t="s">
        <v>181</v>
      </c>
      <c r="C233" s="169">
        <v>200</v>
      </c>
      <c r="D233" s="175">
        <v>3.6</v>
      </c>
      <c r="E233" s="174">
        <v>4.6500000000000004</v>
      </c>
      <c r="F233" s="174">
        <v>7.19</v>
      </c>
      <c r="G233" s="169">
        <v>86</v>
      </c>
      <c r="H233" s="174">
        <v>0.06</v>
      </c>
      <c r="I233" s="174">
        <v>24.55</v>
      </c>
      <c r="J233" s="174">
        <v>161.91999999999999</v>
      </c>
      <c r="K233" s="174">
        <v>0.61</v>
      </c>
      <c r="L233" s="174">
        <v>27.78</v>
      </c>
      <c r="M233" s="174">
        <v>58.37</v>
      </c>
      <c r="N233" s="174">
        <v>19.02</v>
      </c>
      <c r="O233" s="169">
        <v>1</v>
      </c>
    </row>
    <row r="234" spans="1:15" ht="15" customHeight="1">
      <c r="A234" s="169" t="s">
        <v>302</v>
      </c>
      <c r="B234" s="170" t="s">
        <v>582</v>
      </c>
      <c r="C234" s="185">
        <v>120</v>
      </c>
      <c r="D234" s="186">
        <v>17.05</v>
      </c>
      <c r="E234" s="186">
        <v>8.59</v>
      </c>
      <c r="F234" s="186">
        <v>9.56</v>
      </c>
      <c r="G234" s="186">
        <v>188.19</v>
      </c>
      <c r="H234" s="186">
        <v>0.2</v>
      </c>
      <c r="I234" s="186">
        <v>36.269999999999996</v>
      </c>
      <c r="J234" s="186">
        <v>375.96</v>
      </c>
      <c r="K234" s="186">
        <v>1.92</v>
      </c>
      <c r="L234" s="186">
        <v>67.17</v>
      </c>
      <c r="M234" s="186">
        <v>228.59</v>
      </c>
      <c r="N234" s="186">
        <v>70.12</v>
      </c>
      <c r="O234" s="186">
        <v>9.8699999999999992</v>
      </c>
    </row>
    <row r="235" spans="1:15" ht="15" customHeight="1">
      <c r="A235" s="169" t="s">
        <v>277</v>
      </c>
      <c r="B235" s="173" t="s">
        <v>98</v>
      </c>
      <c r="C235" s="169">
        <v>150</v>
      </c>
      <c r="D235" s="174">
        <v>3.91</v>
      </c>
      <c r="E235" s="174">
        <v>3.12</v>
      </c>
      <c r="F235" s="174">
        <v>22.61</v>
      </c>
      <c r="G235" s="174">
        <v>134.24</v>
      </c>
      <c r="H235" s="174">
        <v>0.14000000000000001</v>
      </c>
      <c r="I235" s="176"/>
      <c r="J235" s="174">
        <v>1.02</v>
      </c>
      <c r="K235" s="174">
        <v>0.34</v>
      </c>
      <c r="L235" s="174">
        <v>11.02</v>
      </c>
      <c r="M235" s="174">
        <v>79.64</v>
      </c>
      <c r="N235" s="174">
        <v>28.33</v>
      </c>
      <c r="O235" s="174">
        <v>0.94</v>
      </c>
    </row>
    <row r="236" spans="1:15" ht="15" customHeight="1">
      <c r="A236" s="169" t="s">
        <v>295</v>
      </c>
      <c r="B236" s="173" t="s">
        <v>251</v>
      </c>
      <c r="C236" s="169">
        <v>180</v>
      </c>
      <c r="D236" s="174">
        <v>0.14000000000000001</v>
      </c>
      <c r="E236" s="174">
        <v>0.14000000000000001</v>
      </c>
      <c r="F236" s="174">
        <v>13.51</v>
      </c>
      <c r="G236" s="174">
        <v>56.82</v>
      </c>
      <c r="H236" s="174">
        <v>0.01</v>
      </c>
      <c r="I236" s="175">
        <v>3.6</v>
      </c>
      <c r="J236" s="175">
        <v>1.8</v>
      </c>
      <c r="K236" s="174">
        <v>7.0000000000000007E-2</v>
      </c>
      <c r="L236" s="174">
        <v>6.06</v>
      </c>
      <c r="M236" s="174">
        <v>3.96</v>
      </c>
      <c r="N236" s="174">
        <v>3.24</v>
      </c>
      <c r="O236" s="174">
        <v>0.82</v>
      </c>
    </row>
    <row r="237" spans="1:15" ht="15" customHeight="1">
      <c r="A237" s="169"/>
      <c r="B237" s="173" t="s">
        <v>24</v>
      </c>
      <c r="C237" s="169">
        <v>80</v>
      </c>
      <c r="D237" s="174">
        <v>5.42</v>
      </c>
      <c r="E237" s="174">
        <v>3.54</v>
      </c>
      <c r="F237" s="174">
        <v>33.61</v>
      </c>
      <c r="G237" s="174">
        <v>191.26</v>
      </c>
      <c r="H237" s="174">
        <v>0.21</v>
      </c>
      <c r="I237" s="176"/>
      <c r="J237" s="174">
        <v>0.18</v>
      </c>
      <c r="K237" s="174">
        <v>0.28000000000000003</v>
      </c>
      <c r="L237" s="174">
        <v>107.36</v>
      </c>
      <c r="M237" s="174">
        <v>122.32</v>
      </c>
      <c r="N237" s="175">
        <v>50.4</v>
      </c>
      <c r="O237" s="174">
        <v>2.13</v>
      </c>
    </row>
    <row r="238" spans="1:15">
      <c r="A238" s="293" t="s">
        <v>49</v>
      </c>
      <c r="B238" s="293"/>
      <c r="C238" s="168">
        <v>790</v>
      </c>
      <c r="D238" s="174">
        <v>31.03</v>
      </c>
      <c r="E238" s="174">
        <v>24.14</v>
      </c>
      <c r="F238" s="174">
        <v>91.37</v>
      </c>
      <c r="G238" s="169">
        <v>717</v>
      </c>
      <c r="H238" s="174">
        <v>0.66</v>
      </c>
      <c r="I238" s="174">
        <v>70.52</v>
      </c>
      <c r="J238" s="174">
        <v>705.15</v>
      </c>
      <c r="K238" s="174">
        <v>3.79</v>
      </c>
      <c r="L238" s="174">
        <v>233.56</v>
      </c>
      <c r="M238" s="174">
        <v>520.01</v>
      </c>
      <c r="N238" s="175">
        <v>183.6</v>
      </c>
      <c r="O238" s="174">
        <v>15.28</v>
      </c>
    </row>
    <row r="239" spans="1:15">
      <c r="A239" s="286" t="s">
        <v>53</v>
      </c>
      <c r="B239" s="286"/>
      <c r="C239" s="286"/>
      <c r="D239" s="286"/>
      <c r="E239" s="286"/>
      <c r="F239" s="286"/>
      <c r="G239" s="286"/>
      <c r="H239" s="286"/>
      <c r="I239" s="286"/>
      <c r="J239" s="286"/>
      <c r="K239" s="286"/>
      <c r="L239" s="286"/>
      <c r="M239" s="286"/>
      <c r="N239" s="286"/>
      <c r="O239" s="286"/>
    </row>
    <row r="240" spans="1:15" ht="15" customHeight="1">
      <c r="A240" s="169" t="s">
        <v>278</v>
      </c>
      <c r="B240" s="173" t="s">
        <v>25</v>
      </c>
      <c r="C240" s="169">
        <v>150</v>
      </c>
      <c r="D240" s="175">
        <v>0.6</v>
      </c>
      <c r="E240" s="175">
        <v>0.6</v>
      </c>
      <c r="F240" s="175">
        <v>14.7</v>
      </c>
      <c r="G240" s="175">
        <v>70.5</v>
      </c>
      <c r="H240" s="174">
        <v>0.05</v>
      </c>
      <c r="I240" s="169">
        <v>15</v>
      </c>
      <c r="J240" s="175">
        <v>7.5</v>
      </c>
      <c r="K240" s="175">
        <v>0.3</v>
      </c>
      <c r="L240" s="169">
        <v>24</v>
      </c>
      <c r="M240" s="175">
        <v>16.5</v>
      </c>
      <c r="N240" s="175">
        <v>13.5</v>
      </c>
      <c r="O240" s="175">
        <v>3.3</v>
      </c>
    </row>
    <row r="241" spans="1:1023" ht="15" customHeight="1">
      <c r="A241" s="169"/>
      <c r="B241" s="173" t="s">
        <v>266</v>
      </c>
      <c r="C241" s="169">
        <v>200</v>
      </c>
      <c r="D241" s="174">
        <v>1.23</v>
      </c>
      <c r="E241" s="174">
        <v>2.02</v>
      </c>
      <c r="F241" s="174">
        <v>10.17</v>
      </c>
      <c r="G241" s="175">
        <v>204.7</v>
      </c>
      <c r="H241" s="174">
        <v>0.04</v>
      </c>
      <c r="I241" s="175">
        <v>4.4000000000000004</v>
      </c>
      <c r="J241" s="174">
        <v>19.89</v>
      </c>
      <c r="K241" s="176"/>
      <c r="L241" s="174">
        <v>39.729999999999997</v>
      </c>
      <c r="M241" s="174">
        <v>28.69</v>
      </c>
      <c r="N241" s="174">
        <v>6.16</v>
      </c>
      <c r="O241" s="174">
        <v>0.53</v>
      </c>
    </row>
    <row r="242" spans="1:1023">
      <c r="A242" s="293" t="s">
        <v>59</v>
      </c>
      <c r="B242" s="293"/>
      <c r="C242" s="168">
        <v>350</v>
      </c>
      <c r="D242" s="174">
        <v>1.83</v>
      </c>
      <c r="E242" s="174">
        <v>2.62</v>
      </c>
      <c r="F242" s="174">
        <v>24.87</v>
      </c>
      <c r="G242" s="175">
        <v>275.2</v>
      </c>
      <c r="H242" s="174">
        <v>0.09</v>
      </c>
      <c r="I242" s="175">
        <v>19.399999999999999</v>
      </c>
      <c r="J242" s="174">
        <v>27.39</v>
      </c>
      <c r="K242" s="175">
        <v>0.3</v>
      </c>
      <c r="L242" s="174">
        <v>63.73</v>
      </c>
      <c r="M242" s="174">
        <v>45.19</v>
      </c>
      <c r="N242" s="174">
        <v>19.66</v>
      </c>
      <c r="O242" s="174">
        <v>3.83</v>
      </c>
    </row>
    <row r="243" spans="1:1023">
      <c r="A243" s="293" t="s">
        <v>242</v>
      </c>
      <c r="B243" s="293"/>
      <c r="C243" s="177">
        <v>1960</v>
      </c>
      <c r="D243" s="174">
        <v>65.78</v>
      </c>
      <c r="E243" s="174">
        <v>49.48</v>
      </c>
      <c r="F243" s="174">
        <v>199.28</v>
      </c>
      <c r="G243" s="174">
        <v>1809.32</v>
      </c>
      <c r="H243" s="174">
        <v>1.29</v>
      </c>
      <c r="I243" s="174">
        <v>178.15</v>
      </c>
      <c r="J243" s="175">
        <v>1533.2</v>
      </c>
      <c r="K243" s="174">
        <v>6.45</v>
      </c>
      <c r="L243" s="174">
        <v>522.23</v>
      </c>
      <c r="M243" s="174">
        <v>813.83</v>
      </c>
      <c r="N243" s="174">
        <v>342.71</v>
      </c>
      <c r="O243" s="174">
        <v>28.03</v>
      </c>
    </row>
    <row r="244" spans="1:1023" s="158" customFormat="1">
      <c r="A244" s="159" t="s">
        <v>261</v>
      </c>
      <c r="B244" s="154" t="s">
        <v>264</v>
      </c>
      <c r="C244" s="154"/>
      <c r="D244" s="154"/>
      <c r="E244" s="154"/>
      <c r="F244" s="283"/>
      <c r="G244" s="283"/>
      <c r="H244" s="292"/>
      <c r="I244" s="292"/>
      <c r="J244" s="292"/>
      <c r="K244" s="292"/>
      <c r="L244" s="292"/>
      <c r="M244" s="292"/>
      <c r="N244" s="156"/>
      <c r="O244" s="156"/>
      <c r="P244" s="156"/>
      <c r="Q244" s="156"/>
      <c r="R244" s="156"/>
      <c r="S244" s="156"/>
      <c r="T244" s="156"/>
      <c r="U244" s="156"/>
      <c r="V244" s="156"/>
      <c r="W244" s="156"/>
      <c r="X244" s="156"/>
      <c r="Y244" s="156"/>
      <c r="Z244" s="156"/>
      <c r="AA244" s="156"/>
      <c r="AB244" s="156"/>
      <c r="AC244" s="156"/>
      <c r="AD244" s="156"/>
      <c r="AE244" s="156"/>
      <c r="AF244" s="156"/>
      <c r="AG244" s="156"/>
      <c r="AH244" s="156"/>
      <c r="AI244" s="156"/>
      <c r="AJ244" s="156"/>
      <c r="AK244" s="156"/>
      <c r="AL244" s="156"/>
      <c r="AM244" s="156"/>
      <c r="AN244" s="156"/>
      <c r="AO244" s="156"/>
      <c r="AP244" s="156"/>
      <c r="AQ244" s="156"/>
      <c r="AR244" s="156"/>
      <c r="AS244" s="156"/>
      <c r="AT244" s="156"/>
      <c r="AU244" s="156"/>
      <c r="AV244" s="156"/>
      <c r="AW244" s="156"/>
      <c r="AX244" s="156"/>
      <c r="AY244" s="156"/>
      <c r="AZ244" s="156"/>
      <c r="BA244" s="156"/>
      <c r="BB244" s="156"/>
      <c r="BC244" s="156"/>
      <c r="BD244" s="156"/>
      <c r="BE244" s="156"/>
      <c r="BF244" s="156"/>
      <c r="BG244" s="156"/>
      <c r="BH244" s="156"/>
      <c r="BI244" s="156"/>
      <c r="BJ244" s="156"/>
      <c r="BK244" s="156"/>
      <c r="BL244" s="156"/>
      <c r="BM244" s="156"/>
      <c r="BN244" s="156"/>
      <c r="BO244" s="156"/>
      <c r="BP244" s="156"/>
      <c r="BQ244" s="156"/>
      <c r="BR244" s="156"/>
      <c r="BS244" s="156"/>
      <c r="BT244" s="156"/>
      <c r="BU244" s="156"/>
      <c r="BV244" s="156"/>
      <c r="BW244" s="156"/>
      <c r="BX244" s="156"/>
      <c r="BY244" s="156"/>
      <c r="BZ244" s="156"/>
      <c r="CA244" s="156"/>
      <c r="CB244" s="156"/>
      <c r="CC244" s="156"/>
      <c r="CD244" s="156"/>
      <c r="CE244" s="156"/>
      <c r="CF244" s="156"/>
      <c r="CG244" s="156"/>
      <c r="CH244" s="156"/>
      <c r="CI244" s="156"/>
      <c r="CJ244" s="156"/>
      <c r="CK244" s="156"/>
      <c r="CL244" s="156"/>
      <c r="CM244" s="156"/>
      <c r="CN244" s="156"/>
      <c r="CO244" s="156"/>
      <c r="CP244" s="156"/>
      <c r="CQ244" s="156"/>
      <c r="CR244" s="156"/>
      <c r="CS244" s="156"/>
      <c r="CT244" s="156"/>
      <c r="CU244" s="156"/>
      <c r="CV244" s="156"/>
      <c r="CW244" s="156"/>
      <c r="CX244" s="156"/>
      <c r="CY244" s="156"/>
      <c r="CZ244" s="156"/>
      <c r="DA244" s="156"/>
      <c r="DB244" s="156"/>
      <c r="DC244" s="156"/>
      <c r="DD244" s="156"/>
      <c r="DE244" s="156"/>
      <c r="DF244" s="156"/>
      <c r="DG244" s="156"/>
      <c r="DH244" s="156"/>
      <c r="DI244" s="156"/>
      <c r="DJ244" s="156"/>
      <c r="DK244" s="156"/>
      <c r="DL244" s="156"/>
      <c r="DM244" s="156"/>
      <c r="DN244" s="156"/>
      <c r="DO244" s="156"/>
      <c r="DP244" s="156"/>
      <c r="DQ244" s="156"/>
      <c r="DR244" s="156"/>
      <c r="DS244" s="156"/>
      <c r="DT244" s="156"/>
      <c r="DU244" s="156"/>
      <c r="DV244" s="156"/>
      <c r="DW244" s="156"/>
      <c r="DX244" s="156"/>
      <c r="DY244" s="156"/>
      <c r="DZ244" s="156"/>
      <c r="EA244" s="156"/>
      <c r="EB244" s="156"/>
      <c r="EC244" s="156"/>
      <c r="ED244" s="156"/>
      <c r="EE244" s="156"/>
      <c r="EF244" s="156"/>
      <c r="EG244" s="156"/>
      <c r="EH244" s="156"/>
      <c r="EI244" s="156"/>
      <c r="EJ244" s="156"/>
      <c r="EK244" s="156"/>
      <c r="EL244" s="156"/>
      <c r="EM244" s="156"/>
      <c r="EN244" s="156"/>
      <c r="EO244" s="156"/>
      <c r="EP244" s="156"/>
      <c r="EQ244" s="156"/>
      <c r="ER244" s="156"/>
      <c r="ES244" s="156"/>
      <c r="ET244" s="156"/>
      <c r="EU244" s="156"/>
      <c r="EV244" s="156"/>
      <c r="EW244" s="156"/>
      <c r="EX244" s="156"/>
      <c r="EY244" s="156"/>
      <c r="EZ244" s="156"/>
      <c r="FA244" s="156"/>
      <c r="FB244" s="156"/>
      <c r="FC244" s="156"/>
      <c r="FD244" s="156"/>
      <c r="FE244" s="156"/>
      <c r="FF244" s="156"/>
      <c r="FG244" s="156"/>
      <c r="FH244" s="156"/>
      <c r="FI244" s="156"/>
      <c r="FJ244" s="156"/>
      <c r="FK244" s="156"/>
      <c r="FL244" s="156"/>
      <c r="FM244" s="156"/>
      <c r="FN244" s="156"/>
      <c r="FO244" s="156"/>
      <c r="FP244" s="156"/>
      <c r="FQ244" s="156"/>
      <c r="FR244" s="156"/>
      <c r="FS244" s="156"/>
      <c r="FT244" s="156"/>
      <c r="FU244" s="156"/>
      <c r="FV244" s="156"/>
      <c r="FW244" s="156"/>
      <c r="FX244" s="156"/>
      <c r="FY244" s="156"/>
      <c r="FZ244" s="156"/>
      <c r="GA244" s="156"/>
      <c r="GB244" s="156"/>
      <c r="GC244" s="156"/>
      <c r="GD244" s="156"/>
      <c r="GE244" s="156"/>
      <c r="GF244" s="156"/>
      <c r="GG244" s="156"/>
      <c r="GH244" s="156"/>
      <c r="GI244" s="156"/>
      <c r="GJ244" s="156"/>
      <c r="GK244" s="156"/>
      <c r="GL244" s="156"/>
      <c r="GM244" s="156"/>
      <c r="GN244" s="156"/>
      <c r="GO244" s="156"/>
      <c r="GP244" s="156"/>
      <c r="GQ244" s="156"/>
      <c r="GR244" s="156"/>
      <c r="GS244" s="156"/>
      <c r="GT244" s="156"/>
      <c r="GU244" s="156"/>
      <c r="GV244" s="156"/>
      <c r="GW244" s="156"/>
      <c r="GX244" s="156"/>
      <c r="GY244" s="156"/>
      <c r="GZ244" s="156"/>
      <c r="HA244" s="156"/>
      <c r="HB244" s="156"/>
      <c r="HC244" s="156"/>
      <c r="HD244" s="156"/>
      <c r="HE244" s="156"/>
      <c r="HF244" s="156"/>
      <c r="HG244" s="156"/>
      <c r="HH244" s="156"/>
      <c r="HI244" s="156"/>
      <c r="HJ244" s="156"/>
      <c r="HK244" s="156"/>
      <c r="HL244" s="156"/>
      <c r="HM244" s="156"/>
      <c r="HN244" s="156"/>
      <c r="HO244" s="156"/>
      <c r="HP244" s="156"/>
      <c r="HQ244" s="156"/>
      <c r="HR244" s="156"/>
      <c r="HS244" s="156"/>
      <c r="HT244" s="156"/>
      <c r="HU244" s="156"/>
      <c r="HV244" s="156"/>
      <c r="HW244" s="156"/>
      <c r="HX244" s="156"/>
      <c r="HY244" s="156"/>
      <c r="HZ244" s="156"/>
      <c r="IA244" s="156"/>
      <c r="IB244" s="156"/>
      <c r="IC244" s="156"/>
      <c r="ID244" s="156"/>
      <c r="IE244" s="156"/>
      <c r="IF244" s="156"/>
      <c r="IG244" s="156"/>
      <c r="IH244" s="156"/>
      <c r="II244" s="156"/>
      <c r="IJ244" s="156"/>
      <c r="IK244" s="156"/>
      <c r="IL244" s="156"/>
      <c r="IM244" s="156"/>
      <c r="IN244" s="156"/>
      <c r="IO244" s="156"/>
      <c r="IP244" s="156"/>
      <c r="IQ244" s="156"/>
      <c r="IR244" s="156"/>
      <c r="IS244" s="156"/>
      <c r="IT244" s="156"/>
      <c r="IU244" s="156"/>
      <c r="IV244" s="156"/>
      <c r="IW244" s="156"/>
      <c r="IX244" s="156"/>
      <c r="IY244" s="156"/>
      <c r="IZ244" s="156"/>
      <c r="JA244" s="156"/>
      <c r="JB244" s="156"/>
      <c r="JC244" s="156"/>
      <c r="JD244" s="156"/>
      <c r="JE244" s="156"/>
      <c r="JF244" s="156"/>
      <c r="JG244" s="156"/>
      <c r="JH244" s="156"/>
      <c r="JI244" s="156"/>
      <c r="JJ244" s="156"/>
      <c r="JK244" s="156"/>
      <c r="JL244" s="156"/>
      <c r="JM244" s="156"/>
      <c r="JN244" s="156"/>
      <c r="JO244" s="156"/>
      <c r="JP244" s="156"/>
      <c r="JQ244" s="156"/>
      <c r="JR244" s="156"/>
      <c r="JS244" s="156"/>
      <c r="JT244" s="156"/>
      <c r="JU244" s="156"/>
      <c r="JV244" s="156"/>
      <c r="JW244" s="156"/>
      <c r="JX244" s="156"/>
      <c r="JY244" s="156"/>
      <c r="JZ244" s="156"/>
      <c r="KA244" s="156"/>
      <c r="KB244" s="156"/>
      <c r="KC244" s="156"/>
      <c r="KD244" s="156"/>
      <c r="KE244" s="156"/>
      <c r="KF244" s="156"/>
      <c r="KG244" s="156"/>
      <c r="KH244" s="156"/>
      <c r="KI244" s="156"/>
      <c r="KJ244" s="156"/>
      <c r="KK244" s="156"/>
      <c r="KL244" s="156"/>
      <c r="KM244" s="156"/>
      <c r="KN244" s="156"/>
      <c r="KO244" s="156"/>
      <c r="KP244" s="156"/>
      <c r="KQ244" s="156"/>
      <c r="KR244" s="156"/>
      <c r="KS244" s="156"/>
      <c r="KT244" s="156"/>
      <c r="KU244" s="156"/>
      <c r="KV244" s="156"/>
      <c r="KW244" s="156"/>
      <c r="KX244" s="156"/>
      <c r="KY244" s="156"/>
      <c r="KZ244" s="156"/>
      <c r="LA244" s="156"/>
      <c r="LB244" s="156"/>
      <c r="LC244" s="156"/>
      <c r="LD244" s="156"/>
      <c r="LE244" s="156"/>
      <c r="LF244" s="156"/>
      <c r="LG244" s="156"/>
      <c r="LH244" s="156"/>
      <c r="LI244" s="156"/>
      <c r="LJ244" s="156"/>
      <c r="LK244" s="156"/>
      <c r="LL244" s="156"/>
      <c r="LM244" s="156"/>
      <c r="LN244" s="156"/>
      <c r="LO244" s="156"/>
      <c r="LP244" s="156"/>
      <c r="LQ244" s="156"/>
      <c r="LR244" s="156"/>
      <c r="LS244" s="156"/>
      <c r="LT244" s="156"/>
      <c r="LU244" s="156"/>
      <c r="LV244" s="156"/>
      <c r="LW244" s="156"/>
      <c r="LX244" s="156"/>
      <c r="LY244" s="156"/>
      <c r="LZ244" s="156"/>
      <c r="MA244" s="156"/>
      <c r="MB244" s="156"/>
      <c r="MC244" s="156"/>
      <c r="MD244" s="156"/>
      <c r="ME244" s="156"/>
      <c r="MF244" s="156"/>
      <c r="MG244" s="156"/>
      <c r="MH244" s="156"/>
      <c r="MI244" s="156"/>
      <c r="MJ244" s="156"/>
      <c r="MK244" s="156"/>
      <c r="ML244" s="156"/>
      <c r="MM244" s="156"/>
      <c r="MN244" s="156"/>
      <c r="MO244" s="156"/>
      <c r="MP244" s="156"/>
      <c r="MQ244" s="156"/>
      <c r="MR244" s="156"/>
      <c r="MS244" s="156"/>
      <c r="MT244" s="156"/>
      <c r="MU244" s="156"/>
      <c r="MV244" s="156"/>
      <c r="MW244" s="156"/>
      <c r="MX244" s="156"/>
      <c r="MY244" s="156"/>
      <c r="MZ244" s="156"/>
      <c r="NA244" s="156"/>
      <c r="NB244" s="156"/>
      <c r="NC244" s="156"/>
      <c r="ND244" s="156"/>
      <c r="NE244" s="156"/>
      <c r="NF244" s="156"/>
      <c r="NG244" s="156"/>
      <c r="NH244" s="156"/>
      <c r="NI244" s="156"/>
      <c r="NJ244" s="156"/>
      <c r="NK244" s="156"/>
      <c r="NL244" s="156"/>
      <c r="NM244" s="156"/>
      <c r="NN244" s="156"/>
      <c r="NO244" s="156"/>
      <c r="NP244" s="156"/>
      <c r="NQ244" s="156"/>
      <c r="NR244" s="156"/>
      <c r="NS244" s="156"/>
      <c r="NT244" s="156"/>
      <c r="NU244" s="156"/>
      <c r="NV244" s="156"/>
      <c r="NW244" s="156"/>
      <c r="NX244" s="156"/>
      <c r="NY244" s="156"/>
      <c r="NZ244" s="156"/>
      <c r="OA244" s="156"/>
      <c r="OB244" s="156"/>
      <c r="OC244" s="156"/>
      <c r="OD244" s="156"/>
      <c r="OE244" s="156"/>
      <c r="OF244" s="156"/>
      <c r="OG244" s="156"/>
      <c r="OH244" s="156"/>
      <c r="OI244" s="156"/>
      <c r="OJ244" s="156"/>
      <c r="OK244" s="156"/>
      <c r="OL244" s="156"/>
      <c r="OM244" s="156"/>
      <c r="ON244" s="156"/>
      <c r="OO244" s="156"/>
      <c r="OP244" s="156"/>
      <c r="OQ244" s="156"/>
      <c r="OR244" s="156"/>
      <c r="OS244" s="156"/>
      <c r="OT244" s="156"/>
      <c r="OU244" s="156"/>
      <c r="OV244" s="156"/>
      <c r="OW244" s="156"/>
      <c r="OX244" s="156"/>
      <c r="OY244" s="156"/>
      <c r="OZ244" s="156"/>
      <c r="PA244" s="156"/>
      <c r="PB244" s="156"/>
      <c r="PC244" s="156"/>
      <c r="PD244" s="156"/>
      <c r="PE244" s="156"/>
      <c r="PF244" s="156"/>
      <c r="PG244" s="156"/>
      <c r="PH244" s="156"/>
      <c r="PI244" s="156"/>
      <c r="PJ244" s="156"/>
      <c r="PK244" s="156"/>
      <c r="PL244" s="156"/>
      <c r="PM244" s="156"/>
      <c r="PN244" s="156"/>
      <c r="PO244" s="156"/>
      <c r="PP244" s="156"/>
      <c r="PQ244" s="156"/>
      <c r="PR244" s="156"/>
      <c r="PS244" s="156"/>
      <c r="PT244" s="156"/>
      <c r="PU244" s="156"/>
      <c r="PV244" s="156"/>
      <c r="PW244" s="156"/>
      <c r="PX244" s="156"/>
      <c r="PY244" s="156"/>
      <c r="PZ244" s="156"/>
      <c r="QA244" s="156"/>
      <c r="QB244" s="156"/>
      <c r="QC244" s="156"/>
      <c r="QD244" s="156"/>
      <c r="QE244" s="156"/>
      <c r="QF244" s="156"/>
      <c r="QG244" s="156"/>
      <c r="QH244" s="156"/>
      <c r="QI244" s="156"/>
      <c r="QJ244" s="156"/>
      <c r="QK244" s="156"/>
      <c r="QL244" s="156"/>
      <c r="QM244" s="156"/>
      <c r="QN244" s="156"/>
      <c r="QO244" s="156"/>
      <c r="QP244" s="156"/>
      <c r="QQ244" s="156"/>
      <c r="QR244" s="156"/>
      <c r="QS244" s="156"/>
      <c r="QT244" s="156"/>
      <c r="QU244" s="156"/>
      <c r="QV244" s="156"/>
      <c r="QW244" s="156"/>
      <c r="QX244" s="156"/>
      <c r="QY244" s="156"/>
      <c r="QZ244" s="156"/>
      <c r="RA244" s="156"/>
      <c r="RB244" s="156"/>
      <c r="RC244" s="156"/>
      <c r="RD244" s="156"/>
      <c r="RE244" s="156"/>
      <c r="RF244" s="156"/>
      <c r="RG244" s="156"/>
      <c r="RH244" s="156"/>
      <c r="RI244" s="156"/>
      <c r="RJ244" s="156"/>
      <c r="RK244" s="156"/>
      <c r="RL244" s="156"/>
      <c r="RM244" s="156"/>
      <c r="RN244" s="156"/>
      <c r="RO244" s="156"/>
      <c r="RP244" s="156"/>
      <c r="RQ244" s="156"/>
      <c r="RR244" s="156"/>
      <c r="RS244" s="156"/>
      <c r="RT244" s="156"/>
      <c r="RU244" s="156"/>
      <c r="RV244" s="156"/>
      <c r="RW244" s="156"/>
      <c r="RX244" s="156"/>
      <c r="RY244" s="156"/>
      <c r="RZ244" s="156"/>
      <c r="SA244" s="156"/>
      <c r="SB244" s="156"/>
      <c r="SC244" s="156"/>
      <c r="SD244" s="156"/>
      <c r="SE244" s="156"/>
      <c r="SF244" s="156"/>
      <c r="SG244" s="156"/>
      <c r="SH244" s="156"/>
      <c r="SI244" s="156"/>
      <c r="SJ244" s="156"/>
      <c r="SK244" s="156"/>
      <c r="SL244" s="156"/>
      <c r="SM244" s="156"/>
      <c r="SN244" s="156"/>
      <c r="SO244" s="156"/>
      <c r="SP244" s="156"/>
      <c r="SQ244" s="156"/>
      <c r="SR244" s="156"/>
      <c r="SS244" s="156"/>
      <c r="ST244" s="156"/>
      <c r="SU244" s="156"/>
      <c r="SV244" s="156"/>
      <c r="SW244" s="156"/>
      <c r="SX244" s="156"/>
      <c r="SY244" s="156"/>
      <c r="SZ244" s="156"/>
      <c r="TA244" s="156"/>
      <c r="TB244" s="156"/>
      <c r="TC244" s="156"/>
      <c r="TD244" s="156"/>
      <c r="TE244" s="156"/>
      <c r="TF244" s="156"/>
      <c r="TG244" s="156"/>
      <c r="TH244" s="156"/>
      <c r="TI244" s="156"/>
      <c r="TJ244" s="156"/>
      <c r="TK244" s="156"/>
      <c r="TL244" s="156"/>
      <c r="TM244" s="156"/>
      <c r="TN244" s="156"/>
      <c r="TO244" s="156"/>
      <c r="TP244" s="156"/>
      <c r="TQ244" s="156"/>
      <c r="TR244" s="156"/>
      <c r="TS244" s="156"/>
      <c r="TT244" s="156"/>
      <c r="TU244" s="156"/>
      <c r="TV244" s="156"/>
      <c r="TW244" s="156"/>
      <c r="TX244" s="156"/>
      <c r="TY244" s="156"/>
      <c r="TZ244" s="156"/>
      <c r="UA244" s="156"/>
      <c r="UB244" s="156"/>
      <c r="UC244" s="156"/>
      <c r="UD244" s="156"/>
      <c r="UE244" s="156"/>
      <c r="UF244" s="156"/>
      <c r="UG244" s="156"/>
      <c r="UH244" s="156"/>
      <c r="UI244" s="156"/>
      <c r="UJ244" s="156"/>
      <c r="UK244" s="156"/>
      <c r="UL244" s="156"/>
      <c r="UM244" s="156"/>
      <c r="UN244" s="156"/>
      <c r="UO244" s="156"/>
      <c r="UP244" s="156"/>
      <c r="UQ244" s="156"/>
      <c r="UR244" s="156"/>
      <c r="US244" s="156"/>
      <c r="UT244" s="156"/>
      <c r="UU244" s="156"/>
      <c r="UV244" s="156"/>
      <c r="UW244" s="156"/>
      <c r="UX244" s="156"/>
      <c r="UY244" s="156"/>
      <c r="UZ244" s="156"/>
      <c r="VA244" s="156"/>
      <c r="VB244" s="156"/>
      <c r="VC244" s="156"/>
      <c r="VD244" s="156"/>
      <c r="VE244" s="156"/>
      <c r="VF244" s="156"/>
      <c r="VG244" s="156"/>
      <c r="VH244" s="156"/>
      <c r="VI244" s="156"/>
      <c r="VJ244" s="156"/>
      <c r="VK244" s="156"/>
      <c r="VL244" s="156"/>
      <c r="VM244" s="156"/>
      <c r="VN244" s="156"/>
      <c r="VO244" s="156"/>
      <c r="VP244" s="156"/>
      <c r="VQ244" s="156"/>
      <c r="VR244" s="156"/>
      <c r="VS244" s="156"/>
      <c r="VT244" s="156"/>
      <c r="VU244" s="156"/>
      <c r="VV244" s="156"/>
      <c r="VW244" s="156"/>
      <c r="VX244" s="156"/>
      <c r="VY244" s="156"/>
      <c r="VZ244" s="156"/>
      <c r="WA244" s="156"/>
      <c r="WB244" s="156"/>
      <c r="WC244" s="156"/>
      <c r="WD244" s="156"/>
      <c r="WE244" s="156"/>
      <c r="WF244" s="156"/>
      <c r="WG244" s="156"/>
      <c r="WH244" s="156"/>
      <c r="WI244" s="156"/>
      <c r="WJ244" s="156"/>
      <c r="WK244" s="156"/>
      <c r="WL244" s="156"/>
      <c r="WM244" s="156"/>
      <c r="WN244" s="156"/>
      <c r="WO244" s="156"/>
      <c r="WP244" s="156"/>
      <c r="WQ244" s="156"/>
      <c r="WR244" s="156"/>
      <c r="WS244" s="156"/>
      <c r="WT244" s="156"/>
      <c r="WU244" s="156"/>
      <c r="WV244" s="156"/>
      <c r="WW244" s="156"/>
      <c r="WX244" s="156"/>
      <c r="WY244" s="156"/>
      <c r="WZ244" s="156"/>
      <c r="XA244" s="156"/>
      <c r="XB244" s="156"/>
      <c r="XC244" s="156"/>
      <c r="XD244" s="156"/>
      <c r="XE244" s="156"/>
      <c r="XF244" s="156"/>
      <c r="XG244" s="156"/>
      <c r="XH244" s="156"/>
      <c r="XI244" s="156"/>
      <c r="XJ244" s="156"/>
      <c r="XK244" s="156"/>
      <c r="XL244" s="156"/>
      <c r="XM244" s="156"/>
      <c r="XN244" s="156"/>
      <c r="XO244" s="156"/>
      <c r="XP244" s="156"/>
      <c r="XQ244" s="156"/>
      <c r="XR244" s="156"/>
      <c r="XS244" s="156"/>
      <c r="XT244" s="156"/>
      <c r="XU244" s="156"/>
      <c r="XV244" s="156"/>
      <c r="XW244" s="156"/>
      <c r="XX244" s="156"/>
      <c r="XY244" s="156"/>
      <c r="XZ244" s="156"/>
      <c r="YA244" s="156"/>
      <c r="YB244" s="156"/>
      <c r="YC244" s="156"/>
      <c r="YD244" s="156"/>
      <c r="YE244" s="156"/>
      <c r="YF244" s="156"/>
      <c r="YG244" s="156"/>
      <c r="YH244" s="156"/>
      <c r="YI244" s="156"/>
      <c r="YJ244" s="156"/>
      <c r="YK244" s="156"/>
      <c r="YL244" s="156"/>
      <c r="YM244" s="156"/>
      <c r="YN244" s="156"/>
      <c r="YO244" s="156"/>
      <c r="YP244" s="156"/>
      <c r="YQ244" s="156"/>
      <c r="YR244" s="156"/>
      <c r="YS244" s="156"/>
      <c r="YT244" s="156"/>
      <c r="YU244" s="156"/>
      <c r="YV244" s="156"/>
      <c r="YW244" s="156"/>
      <c r="YX244" s="156"/>
      <c r="YY244" s="156"/>
      <c r="YZ244" s="156"/>
      <c r="ZA244" s="156"/>
      <c r="ZB244" s="156"/>
      <c r="ZC244" s="156"/>
      <c r="ZD244" s="156"/>
      <c r="ZE244" s="156"/>
      <c r="ZF244" s="156"/>
      <c r="ZG244" s="156"/>
      <c r="ZH244" s="156"/>
      <c r="ZI244" s="156"/>
      <c r="ZJ244" s="156"/>
      <c r="ZK244" s="156"/>
      <c r="ZL244" s="156"/>
      <c r="ZM244" s="156"/>
      <c r="ZN244" s="156"/>
      <c r="ZO244" s="156"/>
      <c r="ZP244" s="156"/>
      <c r="ZQ244" s="156"/>
      <c r="ZR244" s="156"/>
      <c r="ZS244" s="156"/>
      <c r="ZT244" s="156"/>
      <c r="ZU244" s="156"/>
      <c r="ZV244" s="156"/>
      <c r="ZW244" s="156"/>
      <c r="ZX244" s="156"/>
      <c r="ZY244" s="156"/>
      <c r="ZZ244" s="156"/>
      <c r="AAA244" s="156"/>
      <c r="AAB244" s="156"/>
      <c r="AAC244" s="156"/>
      <c r="AAD244" s="156"/>
      <c r="AAE244" s="156"/>
      <c r="AAF244" s="156"/>
      <c r="AAG244" s="156"/>
      <c r="AAH244" s="156"/>
      <c r="AAI244" s="156"/>
      <c r="AAJ244" s="156"/>
      <c r="AAK244" s="156"/>
      <c r="AAL244" s="156"/>
      <c r="AAM244" s="156"/>
      <c r="AAN244" s="156"/>
      <c r="AAO244" s="156"/>
      <c r="AAP244" s="156"/>
      <c r="AAQ244" s="156"/>
      <c r="AAR244" s="156"/>
      <c r="AAS244" s="156"/>
      <c r="AAT244" s="156"/>
      <c r="AAU244" s="156"/>
      <c r="AAV244" s="156"/>
      <c r="AAW244" s="156"/>
      <c r="AAX244" s="156"/>
      <c r="AAY244" s="156"/>
      <c r="AAZ244" s="156"/>
      <c r="ABA244" s="156"/>
      <c r="ABB244" s="156"/>
      <c r="ABC244" s="156"/>
      <c r="ABD244" s="156"/>
      <c r="ABE244" s="156"/>
      <c r="ABF244" s="156"/>
      <c r="ABG244" s="156"/>
      <c r="ABH244" s="156"/>
      <c r="ABI244" s="156"/>
      <c r="ABJ244" s="156"/>
      <c r="ABK244" s="156"/>
      <c r="ABL244" s="156"/>
      <c r="ABM244" s="156"/>
      <c r="ABN244" s="156"/>
      <c r="ABO244" s="156"/>
      <c r="ABP244" s="156"/>
      <c r="ABQ244" s="156"/>
      <c r="ABR244" s="156"/>
      <c r="ABS244" s="156"/>
      <c r="ABT244" s="156"/>
      <c r="ABU244" s="156"/>
      <c r="ABV244" s="156"/>
      <c r="ABW244" s="156"/>
      <c r="ABX244" s="156"/>
      <c r="ABY244" s="156"/>
      <c r="ABZ244" s="156"/>
      <c r="ACA244" s="156"/>
      <c r="ACB244" s="156"/>
      <c r="ACC244" s="156"/>
      <c r="ACD244" s="156"/>
      <c r="ACE244" s="156"/>
      <c r="ACF244" s="156"/>
      <c r="ACG244" s="156"/>
      <c r="ACH244" s="156"/>
      <c r="ACI244" s="156"/>
      <c r="ACJ244" s="156"/>
      <c r="ACK244" s="156"/>
      <c r="ACL244" s="156"/>
      <c r="ACM244" s="156"/>
      <c r="ACN244" s="156"/>
      <c r="ACO244" s="156"/>
      <c r="ACP244" s="156"/>
      <c r="ACQ244" s="156"/>
      <c r="ACR244" s="156"/>
      <c r="ACS244" s="156"/>
      <c r="ACT244" s="156"/>
      <c r="ACU244" s="156"/>
      <c r="ACV244" s="156"/>
      <c r="ACW244" s="156"/>
      <c r="ACX244" s="156"/>
      <c r="ACY244" s="156"/>
      <c r="ACZ244" s="156"/>
      <c r="ADA244" s="156"/>
      <c r="ADB244" s="156"/>
      <c r="ADC244" s="156"/>
      <c r="ADD244" s="156"/>
      <c r="ADE244" s="156"/>
      <c r="ADF244" s="156"/>
      <c r="ADG244" s="156"/>
      <c r="ADH244" s="156"/>
      <c r="ADI244" s="156"/>
      <c r="ADJ244" s="156"/>
      <c r="ADK244" s="156"/>
      <c r="ADL244" s="156"/>
      <c r="ADM244" s="156"/>
      <c r="ADN244" s="156"/>
      <c r="ADO244" s="156"/>
      <c r="ADP244" s="156"/>
      <c r="ADQ244" s="156"/>
      <c r="ADR244" s="156"/>
      <c r="ADS244" s="156"/>
      <c r="ADT244" s="156"/>
      <c r="ADU244" s="156"/>
      <c r="ADV244" s="156"/>
      <c r="ADW244" s="156"/>
      <c r="ADX244" s="156"/>
      <c r="ADY244" s="156"/>
      <c r="ADZ244" s="156"/>
      <c r="AEA244" s="156"/>
      <c r="AEB244" s="156"/>
      <c r="AEC244" s="156"/>
      <c r="AED244" s="156"/>
      <c r="AEE244" s="156"/>
      <c r="AEF244" s="156"/>
      <c r="AEG244" s="156"/>
      <c r="AEH244" s="156"/>
      <c r="AEI244" s="156"/>
      <c r="AEJ244" s="156"/>
      <c r="AEK244" s="156"/>
      <c r="AEL244" s="156"/>
      <c r="AEM244" s="156"/>
      <c r="AEN244" s="156"/>
      <c r="AEO244" s="156"/>
      <c r="AEP244" s="156"/>
      <c r="AEQ244" s="156"/>
      <c r="AER244" s="156"/>
      <c r="AES244" s="156"/>
      <c r="AET244" s="156"/>
      <c r="AEU244" s="156"/>
      <c r="AEV244" s="156"/>
      <c r="AEW244" s="156"/>
      <c r="AEX244" s="156"/>
      <c r="AEY244" s="156"/>
      <c r="AEZ244" s="156"/>
      <c r="AFA244" s="156"/>
      <c r="AFB244" s="156"/>
      <c r="AFC244" s="156"/>
      <c r="AFD244" s="156"/>
      <c r="AFE244" s="156"/>
      <c r="AFF244" s="156"/>
      <c r="AFG244" s="156"/>
      <c r="AFH244" s="156"/>
      <c r="AFI244" s="156"/>
      <c r="AFJ244" s="156"/>
      <c r="AFK244" s="156"/>
      <c r="AFL244" s="156"/>
      <c r="AFM244" s="156"/>
      <c r="AFN244" s="156"/>
      <c r="AFO244" s="156"/>
      <c r="AFP244" s="156"/>
      <c r="AFQ244" s="156"/>
      <c r="AFR244" s="156"/>
      <c r="AFS244" s="156"/>
      <c r="AFT244" s="156"/>
      <c r="AFU244" s="156"/>
      <c r="AFV244" s="156"/>
      <c r="AFW244" s="156"/>
      <c r="AFX244" s="156"/>
      <c r="AFY244" s="156"/>
      <c r="AFZ244" s="156"/>
      <c r="AGA244" s="156"/>
      <c r="AGB244" s="156"/>
      <c r="AGC244" s="156"/>
      <c r="AGD244" s="156"/>
      <c r="AGE244" s="156"/>
      <c r="AGF244" s="156"/>
      <c r="AGG244" s="156"/>
      <c r="AGH244" s="156"/>
      <c r="AGI244" s="156"/>
      <c r="AGJ244" s="156"/>
      <c r="AGK244" s="156"/>
      <c r="AGL244" s="156"/>
      <c r="AGM244" s="156"/>
      <c r="AGN244" s="156"/>
      <c r="AGO244" s="156"/>
      <c r="AGP244" s="156"/>
      <c r="AGQ244" s="156"/>
      <c r="AGR244" s="156"/>
      <c r="AGS244" s="156"/>
      <c r="AGT244" s="156"/>
      <c r="AGU244" s="156"/>
      <c r="AGV244" s="156"/>
      <c r="AGW244" s="156"/>
      <c r="AGX244" s="156"/>
      <c r="AGY244" s="156"/>
      <c r="AGZ244" s="156"/>
      <c r="AHA244" s="156"/>
      <c r="AHB244" s="156"/>
      <c r="AHC244" s="156"/>
      <c r="AHD244" s="156"/>
      <c r="AHE244" s="156"/>
      <c r="AHF244" s="156"/>
      <c r="AHG244" s="156"/>
      <c r="AHH244" s="156"/>
      <c r="AHI244" s="156"/>
      <c r="AHJ244" s="156"/>
      <c r="AHK244" s="156"/>
      <c r="AHL244" s="156"/>
      <c r="AHM244" s="156"/>
      <c r="AHN244" s="156"/>
      <c r="AHO244" s="156"/>
      <c r="AHP244" s="156"/>
      <c r="AHQ244" s="156"/>
      <c r="AHR244" s="156"/>
      <c r="AHS244" s="156"/>
      <c r="AHT244" s="156"/>
      <c r="AHU244" s="156"/>
      <c r="AHV244" s="156"/>
      <c r="AHW244" s="156"/>
      <c r="AHX244" s="156"/>
      <c r="AHY244" s="156"/>
      <c r="AHZ244" s="156"/>
      <c r="AIA244" s="156"/>
      <c r="AIB244" s="156"/>
      <c r="AIC244" s="156"/>
      <c r="AID244" s="156"/>
      <c r="AIE244" s="156"/>
      <c r="AIF244" s="156"/>
      <c r="AIG244" s="156"/>
      <c r="AIH244" s="156"/>
      <c r="AII244" s="156"/>
      <c r="AIJ244" s="156"/>
      <c r="AIK244" s="156"/>
      <c r="AIL244" s="156"/>
      <c r="AIM244" s="156"/>
      <c r="AIN244" s="156"/>
      <c r="AIO244" s="156"/>
      <c r="AIP244" s="156"/>
      <c r="AIQ244" s="156"/>
      <c r="AIR244" s="156"/>
      <c r="AIS244" s="156"/>
      <c r="AIT244" s="156"/>
      <c r="AIU244" s="156"/>
      <c r="AIV244" s="156"/>
      <c r="AIW244" s="156"/>
      <c r="AIX244" s="156"/>
      <c r="AIY244" s="156"/>
      <c r="AIZ244" s="156"/>
      <c r="AJA244" s="156"/>
      <c r="AJB244" s="156"/>
      <c r="AJC244" s="156"/>
      <c r="AJD244" s="156"/>
      <c r="AJE244" s="156"/>
      <c r="AJF244" s="156"/>
      <c r="AJG244" s="156"/>
      <c r="AJH244" s="156"/>
      <c r="AJI244" s="156"/>
      <c r="AJJ244" s="156"/>
      <c r="AJK244" s="156"/>
      <c r="AJL244" s="156"/>
      <c r="AJM244" s="156"/>
      <c r="AJN244" s="156"/>
      <c r="AJO244" s="156"/>
      <c r="AJP244" s="156"/>
      <c r="AJQ244" s="156"/>
      <c r="AJR244" s="156"/>
      <c r="AJS244" s="156"/>
      <c r="AJT244" s="156"/>
      <c r="AJU244" s="156"/>
      <c r="AJV244" s="156"/>
      <c r="AJW244" s="156"/>
      <c r="AJX244" s="156"/>
      <c r="AJY244" s="156"/>
      <c r="AJZ244" s="156"/>
      <c r="AKA244" s="156"/>
      <c r="AKB244" s="156"/>
      <c r="AKC244" s="156"/>
      <c r="AKD244" s="156"/>
      <c r="AKE244" s="156"/>
      <c r="AKF244" s="156"/>
      <c r="AKG244" s="156"/>
      <c r="AKH244" s="156"/>
      <c r="AKI244" s="156"/>
      <c r="AKJ244" s="156"/>
      <c r="AKK244" s="156"/>
      <c r="AKL244" s="156"/>
      <c r="AKM244" s="156"/>
      <c r="AKN244" s="156"/>
      <c r="AKO244" s="156"/>
      <c r="AKP244" s="156"/>
      <c r="AKQ244" s="156"/>
      <c r="AKR244" s="156"/>
      <c r="AKS244" s="156"/>
      <c r="AKT244" s="156"/>
      <c r="AKU244" s="156"/>
      <c r="AKV244" s="156"/>
      <c r="AKW244" s="156"/>
      <c r="AKX244" s="156"/>
      <c r="AKY244" s="156"/>
      <c r="AKZ244" s="156"/>
      <c r="ALA244" s="156"/>
      <c r="ALB244" s="156"/>
      <c r="ALC244" s="156"/>
      <c r="ALD244" s="156"/>
      <c r="ALE244" s="156"/>
      <c r="ALF244" s="156"/>
      <c r="ALG244" s="156"/>
      <c r="ALH244" s="156"/>
      <c r="ALI244" s="156"/>
      <c r="ALJ244" s="156"/>
      <c r="ALK244" s="156"/>
      <c r="ALL244" s="156"/>
      <c r="ALM244" s="156"/>
      <c r="ALN244" s="156"/>
      <c r="ALO244" s="156"/>
      <c r="ALP244" s="156"/>
      <c r="ALQ244" s="156"/>
      <c r="ALR244" s="156"/>
      <c r="ALS244" s="156"/>
      <c r="ALT244" s="156"/>
      <c r="ALU244" s="156"/>
      <c r="ALV244" s="156"/>
      <c r="ALW244" s="156"/>
      <c r="ALX244" s="156"/>
      <c r="ALY244" s="156"/>
      <c r="ALZ244" s="156"/>
      <c r="AMA244" s="156"/>
      <c r="AMB244" s="156"/>
      <c r="AMC244" s="156"/>
      <c r="AMD244" s="156"/>
      <c r="AME244" s="156"/>
      <c r="AMF244" s="156"/>
      <c r="AMG244" s="156"/>
      <c r="AMH244" s="156"/>
      <c r="AMI244" s="156"/>
    </row>
    <row r="245" spans="1:1023" s="158" customFormat="1">
      <c r="A245" s="159" t="s">
        <v>262</v>
      </c>
      <c r="B245" s="154" t="s">
        <v>265</v>
      </c>
      <c r="C245" s="154"/>
      <c r="D245" s="154"/>
      <c r="E245" s="154"/>
      <c r="F245" s="283"/>
      <c r="G245" s="283"/>
      <c r="H245" s="284"/>
      <c r="I245" s="284"/>
      <c r="J245" s="284"/>
      <c r="K245" s="284"/>
      <c r="L245" s="284"/>
      <c r="M245" s="284"/>
      <c r="N245" s="156"/>
      <c r="O245" s="156"/>
      <c r="P245" s="156"/>
      <c r="Q245" s="156"/>
      <c r="R245" s="156"/>
      <c r="S245" s="156"/>
      <c r="T245" s="156"/>
      <c r="U245" s="156"/>
      <c r="V245" s="156"/>
      <c r="W245" s="156"/>
      <c r="X245" s="156"/>
      <c r="Y245" s="156"/>
      <c r="Z245" s="156"/>
      <c r="AA245" s="156"/>
      <c r="AB245" s="156"/>
      <c r="AC245" s="156"/>
      <c r="AD245" s="156"/>
      <c r="AE245" s="156"/>
      <c r="AF245" s="156"/>
      <c r="AG245" s="156"/>
      <c r="AH245" s="156"/>
      <c r="AI245" s="156"/>
      <c r="AJ245" s="156"/>
      <c r="AK245" s="156"/>
      <c r="AL245" s="156"/>
      <c r="AM245" s="156"/>
      <c r="AN245" s="156"/>
      <c r="AO245" s="156"/>
      <c r="AP245" s="156"/>
      <c r="AQ245" s="156"/>
      <c r="AR245" s="156"/>
      <c r="AS245" s="156"/>
      <c r="AT245" s="156"/>
      <c r="AU245" s="156"/>
      <c r="AV245" s="156"/>
      <c r="AW245" s="156"/>
      <c r="AX245" s="156"/>
      <c r="AY245" s="156"/>
      <c r="AZ245" s="156"/>
      <c r="BA245" s="156"/>
      <c r="BB245" s="156"/>
      <c r="BC245" s="156"/>
      <c r="BD245" s="156"/>
      <c r="BE245" s="156"/>
      <c r="BF245" s="156"/>
      <c r="BG245" s="156"/>
      <c r="BH245" s="156"/>
      <c r="BI245" s="156"/>
      <c r="BJ245" s="156"/>
      <c r="BK245" s="156"/>
      <c r="BL245" s="156"/>
      <c r="BM245" s="156"/>
      <c r="BN245" s="156"/>
      <c r="BO245" s="156"/>
      <c r="BP245" s="156"/>
      <c r="BQ245" s="156"/>
      <c r="BR245" s="156"/>
      <c r="BS245" s="156"/>
      <c r="BT245" s="156"/>
      <c r="BU245" s="156"/>
      <c r="BV245" s="156"/>
      <c r="BW245" s="156"/>
      <c r="BX245" s="156"/>
      <c r="BY245" s="156"/>
      <c r="BZ245" s="156"/>
      <c r="CA245" s="156"/>
      <c r="CB245" s="156"/>
      <c r="CC245" s="156"/>
      <c r="CD245" s="156"/>
      <c r="CE245" s="156"/>
      <c r="CF245" s="156"/>
      <c r="CG245" s="156"/>
      <c r="CH245" s="156"/>
      <c r="CI245" s="156"/>
      <c r="CJ245" s="156"/>
      <c r="CK245" s="156"/>
      <c r="CL245" s="156"/>
      <c r="CM245" s="156"/>
      <c r="CN245" s="156"/>
      <c r="CO245" s="156"/>
      <c r="CP245" s="156"/>
      <c r="CQ245" s="156"/>
      <c r="CR245" s="156"/>
      <c r="CS245" s="156"/>
      <c r="CT245" s="156"/>
      <c r="CU245" s="156"/>
      <c r="CV245" s="156"/>
      <c r="CW245" s="156"/>
      <c r="CX245" s="156"/>
      <c r="CY245" s="156"/>
      <c r="CZ245" s="156"/>
      <c r="DA245" s="156"/>
      <c r="DB245" s="156"/>
      <c r="DC245" s="156"/>
      <c r="DD245" s="156"/>
      <c r="DE245" s="156"/>
      <c r="DF245" s="156"/>
      <c r="DG245" s="156"/>
      <c r="DH245" s="156"/>
      <c r="DI245" s="156"/>
      <c r="DJ245" s="156"/>
      <c r="DK245" s="156"/>
      <c r="DL245" s="156"/>
      <c r="DM245" s="156"/>
      <c r="DN245" s="156"/>
      <c r="DO245" s="156"/>
      <c r="DP245" s="156"/>
      <c r="DQ245" s="156"/>
      <c r="DR245" s="156"/>
      <c r="DS245" s="156"/>
      <c r="DT245" s="156"/>
      <c r="DU245" s="156"/>
      <c r="DV245" s="156"/>
      <c r="DW245" s="156"/>
      <c r="DX245" s="156"/>
      <c r="DY245" s="156"/>
      <c r="DZ245" s="156"/>
      <c r="EA245" s="156"/>
      <c r="EB245" s="156"/>
      <c r="EC245" s="156"/>
      <c r="ED245" s="156"/>
      <c r="EE245" s="156"/>
      <c r="EF245" s="156"/>
      <c r="EG245" s="156"/>
      <c r="EH245" s="156"/>
      <c r="EI245" s="156"/>
      <c r="EJ245" s="156"/>
      <c r="EK245" s="156"/>
      <c r="EL245" s="156"/>
      <c r="EM245" s="156"/>
      <c r="EN245" s="156"/>
      <c r="EO245" s="156"/>
      <c r="EP245" s="156"/>
      <c r="EQ245" s="156"/>
      <c r="ER245" s="156"/>
      <c r="ES245" s="156"/>
      <c r="ET245" s="156"/>
      <c r="EU245" s="156"/>
      <c r="EV245" s="156"/>
      <c r="EW245" s="156"/>
      <c r="EX245" s="156"/>
      <c r="EY245" s="156"/>
      <c r="EZ245" s="156"/>
      <c r="FA245" s="156"/>
      <c r="FB245" s="156"/>
      <c r="FC245" s="156"/>
      <c r="FD245" s="156"/>
      <c r="FE245" s="156"/>
      <c r="FF245" s="156"/>
      <c r="FG245" s="156"/>
      <c r="FH245" s="156"/>
      <c r="FI245" s="156"/>
      <c r="FJ245" s="156"/>
      <c r="FK245" s="156"/>
      <c r="FL245" s="156"/>
      <c r="FM245" s="156"/>
      <c r="FN245" s="156"/>
      <c r="FO245" s="156"/>
      <c r="FP245" s="156"/>
      <c r="FQ245" s="156"/>
      <c r="FR245" s="156"/>
      <c r="FS245" s="156"/>
      <c r="FT245" s="156"/>
      <c r="FU245" s="156"/>
      <c r="FV245" s="156"/>
      <c r="FW245" s="156"/>
      <c r="FX245" s="156"/>
      <c r="FY245" s="156"/>
      <c r="FZ245" s="156"/>
      <c r="GA245" s="156"/>
      <c r="GB245" s="156"/>
      <c r="GC245" s="156"/>
      <c r="GD245" s="156"/>
      <c r="GE245" s="156"/>
      <c r="GF245" s="156"/>
      <c r="GG245" s="156"/>
      <c r="GH245" s="156"/>
      <c r="GI245" s="156"/>
      <c r="GJ245" s="156"/>
      <c r="GK245" s="156"/>
      <c r="GL245" s="156"/>
      <c r="GM245" s="156"/>
      <c r="GN245" s="156"/>
      <c r="GO245" s="156"/>
      <c r="GP245" s="156"/>
      <c r="GQ245" s="156"/>
      <c r="GR245" s="156"/>
      <c r="GS245" s="156"/>
      <c r="GT245" s="156"/>
      <c r="GU245" s="156"/>
      <c r="GV245" s="156"/>
      <c r="GW245" s="156"/>
      <c r="GX245" s="156"/>
      <c r="GY245" s="156"/>
      <c r="GZ245" s="156"/>
      <c r="HA245" s="156"/>
      <c r="HB245" s="156"/>
      <c r="HC245" s="156"/>
      <c r="HD245" s="156"/>
      <c r="HE245" s="156"/>
      <c r="HF245" s="156"/>
      <c r="HG245" s="156"/>
      <c r="HH245" s="156"/>
      <c r="HI245" s="156"/>
      <c r="HJ245" s="156"/>
      <c r="HK245" s="156"/>
      <c r="HL245" s="156"/>
      <c r="HM245" s="156"/>
      <c r="HN245" s="156"/>
      <c r="HO245" s="156"/>
      <c r="HP245" s="156"/>
      <c r="HQ245" s="156"/>
      <c r="HR245" s="156"/>
      <c r="HS245" s="156"/>
      <c r="HT245" s="156"/>
      <c r="HU245" s="156"/>
      <c r="HV245" s="156"/>
      <c r="HW245" s="156"/>
      <c r="HX245" s="156"/>
      <c r="HY245" s="156"/>
      <c r="HZ245" s="156"/>
      <c r="IA245" s="156"/>
      <c r="IB245" s="156"/>
      <c r="IC245" s="156"/>
      <c r="ID245" s="156"/>
      <c r="IE245" s="156"/>
      <c r="IF245" s="156"/>
      <c r="IG245" s="156"/>
      <c r="IH245" s="156"/>
      <c r="II245" s="156"/>
      <c r="IJ245" s="156"/>
      <c r="IK245" s="156"/>
      <c r="IL245" s="156"/>
      <c r="IM245" s="156"/>
      <c r="IN245" s="156"/>
      <c r="IO245" s="156"/>
      <c r="IP245" s="156"/>
      <c r="IQ245" s="156"/>
      <c r="IR245" s="156"/>
      <c r="IS245" s="156"/>
      <c r="IT245" s="156"/>
      <c r="IU245" s="156"/>
      <c r="IV245" s="156"/>
      <c r="IW245" s="156"/>
      <c r="IX245" s="156"/>
      <c r="IY245" s="156"/>
      <c r="IZ245" s="156"/>
      <c r="JA245" s="156"/>
      <c r="JB245" s="156"/>
      <c r="JC245" s="156"/>
      <c r="JD245" s="156"/>
      <c r="JE245" s="156"/>
      <c r="JF245" s="156"/>
      <c r="JG245" s="156"/>
      <c r="JH245" s="156"/>
      <c r="JI245" s="156"/>
      <c r="JJ245" s="156"/>
      <c r="JK245" s="156"/>
      <c r="JL245" s="156"/>
      <c r="JM245" s="156"/>
      <c r="JN245" s="156"/>
      <c r="JO245" s="156"/>
      <c r="JP245" s="156"/>
      <c r="JQ245" s="156"/>
      <c r="JR245" s="156"/>
      <c r="JS245" s="156"/>
      <c r="JT245" s="156"/>
      <c r="JU245" s="156"/>
      <c r="JV245" s="156"/>
      <c r="JW245" s="156"/>
      <c r="JX245" s="156"/>
      <c r="JY245" s="156"/>
      <c r="JZ245" s="156"/>
      <c r="KA245" s="156"/>
      <c r="KB245" s="156"/>
      <c r="KC245" s="156"/>
      <c r="KD245" s="156"/>
      <c r="KE245" s="156"/>
      <c r="KF245" s="156"/>
      <c r="KG245" s="156"/>
      <c r="KH245" s="156"/>
      <c r="KI245" s="156"/>
      <c r="KJ245" s="156"/>
      <c r="KK245" s="156"/>
      <c r="KL245" s="156"/>
      <c r="KM245" s="156"/>
      <c r="KN245" s="156"/>
      <c r="KO245" s="156"/>
      <c r="KP245" s="156"/>
      <c r="KQ245" s="156"/>
      <c r="KR245" s="156"/>
      <c r="KS245" s="156"/>
      <c r="KT245" s="156"/>
      <c r="KU245" s="156"/>
      <c r="KV245" s="156"/>
      <c r="KW245" s="156"/>
      <c r="KX245" s="156"/>
      <c r="KY245" s="156"/>
      <c r="KZ245" s="156"/>
      <c r="LA245" s="156"/>
      <c r="LB245" s="156"/>
      <c r="LC245" s="156"/>
      <c r="LD245" s="156"/>
      <c r="LE245" s="156"/>
      <c r="LF245" s="156"/>
      <c r="LG245" s="156"/>
      <c r="LH245" s="156"/>
      <c r="LI245" s="156"/>
      <c r="LJ245" s="156"/>
      <c r="LK245" s="156"/>
      <c r="LL245" s="156"/>
      <c r="LM245" s="156"/>
      <c r="LN245" s="156"/>
      <c r="LO245" s="156"/>
      <c r="LP245" s="156"/>
      <c r="LQ245" s="156"/>
      <c r="LR245" s="156"/>
      <c r="LS245" s="156"/>
      <c r="LT245" s="156"/>
      <c r="LU245" s="156"/>
      <c r="LV245" s="156"/>
      <c r="LW245" s="156"/>
      <c r="LX245" s="156"/>
      <c r="LY245" s="156"/>
      <c r="LZ245" s="156"/>
      <c r="MA245" s="156"/>
      <c r="MB245" s="156"/>
      <c r="MC245" s="156"/>
      <c r="MD245" s="156"/>
      <c r="ME245" s="156"/>
      <c r="MF245" s="156"/>
      <c r="MG245" s="156"/>
      <c r="MH245" s="156"/>
      <c r="MI245" s="156"/>
      <c r="MJ245" s="156"/>
      <c r="MK245" s="156"/>
      <c r="ML245" s="156"/>
      <c r="MM245" s="156"/>
      <c r="MN245" s="156"/>
      <c r="MO245" s="156"/>
      <c r="MP245" s="156"/>
      <c r="MQ245" s="156"/>
      <c r="MR245" s="156"/>
      <c r="MS245" s="156"/>
      <c r="MT245" s="156"/>
      <c r="MU245" s="156"/>
      <c r="MV245" s="156"/>
      <c r="MW245" s="156"/>
      <c r="MX245" s="156"/>
      <c r="MY245" s="156"/>
      <c r="MZ245" s="156"/>
      <c r="NA245" s="156"/>
      <c r="NB245" s="156"/>
      <c r="NC245" s="156"/>
      <c r="ND245" s="156"/>
      <c r="NE245" s="156"/>
      <c r="NF245" s="156"/>
      <c r="NG245" s="156"/>
      <c r="NH245" s="156"/>
      <c r="NI245" s="156"/>
      <c r="NJ245" s="156"/>
      <c r="NK245" s="156"/>
      <c r="NL245" s="156"/>
      <c r="NM245" s="156"/>
      <c r="NN245" s="156"/>
      <c r="NO245" s="156"/>
      <c r="NP245" s="156"/>
      <c r="NQ245" s="156"/>
      <c r="NR245" s="156"/>
      <c r="NS245" s="156"/>
      <c r="NT245" s="156"/>
      <c r="NU245" s="156"/>
      <c r="NV245" s="156"/>
      <c r="NW245" s="156"/>
      <c r="NX245" s="156"/>
      <c r="NY245" s="156"/>
      <c r="NZ245" s="156"/>
      <c r="OA245" s="156"/>
      <c r="OB245" s="156"/>
      <c r="OC245" s="156"/>
      <c r="OD245" s="156"/>
      <c r="OE245" s="156"/>
      <c r="OF245" s="156"/>
      <c r="OG245" s="156"/>
      <c r="OH245" s="156"/>
      <c r="OI245" s="156"/>
      <c r="OJ245" s="156"/>
      <c r="OK245" s="156"/>
      <c r="OL245" s="156"/>
      <c r="OM245" s="156"/>
      <c r="ON245" s="156"/>
      <c r="OO245" s="156"/>
      <c r="OP245" s="156"/>
      <c r="OQ245" s="156"/>
      <c r="OR245" s="156"/>
      <c r="OS245" s="156"/>
      <c r="OT245" s="156"/>
      <c r="OU245" s="156"/>
      <c r="OV245" s="156"/>
      <c r="OW245" s="156"/>
      <c r="OX245" s="156"/>
      <c r="OY245" s="156"/>
      <c r="OZ245" s="156"/>
      <c r="PA245" s="156"/>
      <c r="PB245" s="156"/>
      <c r="PC245" s="156"/>
      <c r="PD245" s="156"/>
      <c r="PE245" s="156"/>
      <c r="PF245" s="156"/>
      <c r="PG245" s="156"/>
      <c r="PH245" s="156"/>
      <c r="PI245" s="156"/>
      <c r="PJ245" s="156"/>
      <c r="PK245" s="156"/>
      <c r="PL245" s="156"/>
      <c r="PM245" s="156"/>
      <c r="PN245" s="156"/>
      <c r="PO245" s="156"/>
      <c r="PP245" s="156"/>
      <c r="PQ245" s="156"/>
      <c r="PR245" s="156"/>
      <c r="PS245" s="156"/>
      <c r="PT245" s="156"/>
      <c r="PU245" s="156"/>
      <c r="PV245" s="156"/>
      <c r="PW245" s="156"/>
      <c r="PX245" s="156"/>
      <c r="PY245" s="156"/>
      <c r="PZ245" s="156"/>
      <c r="QA245" s="156"/>
      <c r="QB245" s="156"/>
      <c r="QC245" s="156"/>
      <c r="QD245" s="156"/>
      <c r="QE245" s="156"/>
      <c r="QF245" s="156"/>
      <c r="QG245" s="156"/>
      <c r="QH245" s="156"/>
      <c r="QI245" s="156"/>
      <c r="QJ245" s="156"/>
      <c r="QK245" s="156"/>
      <c r="QL245" s="156"/>
      <c r="QM245" s="156"/>
      <c r="QN245" s="156"/>
      <c r="QO245" s="156"/>
      <c r="QP245" s="156"/>
      <c r="QQ245" s="156"/>
      <c r="QR245" s="156"/>
      <c r="QS245" s="156"/>
      <c r="QT245" s="156"/>
      <c r="QU245" s="156"/>
      <c r="QV245" s="156"/>
      <c r="QW245" s="156"/>
      <c r="QX245" s="156"/>
      <c r="QY245" s="156"/>
      <c r="QZ245" s="156"/>
      <c r="RA245" s="156"/>
      <c r="RB245" s="156"/>
      <c r="RC245" s="156"/>
      <c r="RD245" s="156"/>
      <c r="RE245" s="156"/>
      <c r="RF245" s="156"/>
      <c r="RG245" s="156"/>
      <c r="RH245" s="156"/>
      <c r="RI245" s="156"/>
      <c r="RJ245" s="156"/>
      <c r="RK245" s="156"/>
      <c r="RL245" s="156"/>
      <c r="RM245" s="156"/>
      <c r="RN245" s="156"/>
      <c r="RO245" s="156"/>
      <c r="RP245" s="156"/>
      <c r="RQ245" s="156"/>
      <c r="RR245" s="156"/>
      <c r="RS245" s="156"/>
      <c r="RT245" s="156"/>
      <c r="RU245" s="156"/>
      <c r="RV245" s="156"/>
      <c r="RW245" s="156"/>
      <c r="RX245" s="156"/>
      <c r="RY245" s="156"/>
      <c r="RZ245" s="156"/>
      <c r="SA245" s="156"/>
      <c r="SB245" s="156"/>
      <c r="SC245" s="156"/>
      <c r="SD245" s="156"/>
      <c r="SE245" s="156"/>
      <c r="SF245" s="156"/>
      <c r="SG245" s="156"/>
      <c r="SH245" s="156"/>
      <c r="SI245" s="156"/>
      <c r="SJ245" s="156"/>
      <c r="SK245" s="156"/>
      <c r="SL245" s="156"/>
      <c r="SM245" s="156"/>
      <c r="SN245" s="156"/>
      <c r="SO245" s="156"/>
      <c r="SP245" s="156"/>
      <c r="SQ245" s="156"/>
      <c r="SR245" s="156"/>
      <c r="SS245" s="156"/>
      <c r="ST245" s="156"/>
      <c r="SU245" s="156"/>
      <c r="SV245" s="156"/>
      <c r="SW245" s="156"/>
      <c r="SX245" s="156"/>
      <c r="SY245" s="156"/>
      <c r="SZ245" s="156"/>
      <c r="TA245" s="156"/>
      <c r="TB245" s="156"/>
      <c r="TC245" s="156"/>
      <c r="TD245" s="156"/>
      <c r="TE245" s="156"/>
      <c r="TF245" s="156"/>
      <c r="TG245" s="156"/>
      <c r="TH245" s="156"/>
      <c r="TI245" s="156"/>
      <c r="TJ245" s="156"/>
      <c r="TK245" s="156"/>
      <c r="TL245" s="156"/>
      <c r="TM245" s="156"/>
      <c r="TN245" s="156"/>
      <c r="TO245" s="156"/>
      <c r="TP245" s="156"/>
      <c r="TQ245" s="156"/>
      <c r="TR245" s="156"/>
      <c r="TS245" s="156"/>
      <c r="TT245" s="156"/>
      <c r="TU245" s="156"/>
      <c r="TV245" s="156"/>
      <c r="TW245" s="156"/>
      <c r="TX245" s="156"/>
      <c r="TY245" s="156"/>
      <c r="TZ245" s="156"/>
      <c r="UA245" s="156"/>
      <c r="UB245" s="156"/>
      <c r="UC245" s="156"/>
      <c r="UD245" s="156"/>
      <c r="UE245" s="156"/>
      <c r="UF245" s="156"/>
      <c r="UG245" s="156"/>
      <c r="UH245" s="156"/>
      <c r="UI245" s="156"/>
      <c r="UJ245" s="156"/>
      <c r="UK245" s="156"/>
      <c r="UL245" s="156"/>
      <c r="UM245" s="156"/>
      <c r="UN245" s="156"/>
      <c r="UO245" s="156"/>
      <c r="UP245" s="156"/>
      <c r="UQ245" s="156"/>
      <c r="UR245" s="156"/>
      <c r="US245" s="156"/>
      <c r="UT245" s="156"/>
      <c r="UU245" s="156"/>
      <c r="UV245" s="156"/>
      <c r="UW245" s="156"/>
      <c r="UX245" s="156"/>
      <c r="UY245" s="156"/>
      <c r="UZ245" s="156"/>
      <c r="VA245" s="156"/>
      <c r="VB245" s="156"/>
      <c r="VC245" s="156"/>
      <c r="VD245" s="156"/>
      <c r="VE245" s="156"/>
      <c r="VF245" s="156"/>
      <c r="VG245" s="156"/>
      <c r="VH245" s="156"/>
      <c r="VI245" s="156"/>
      <c r="VJ245" s="156"/>
      <c r="VK245" s="156"/>
      <c r="VL245" s="156"/>
      <c r="VM245" s="156"/>
      <c r="VN245" s="156"/>
      <c r="VO245" s="156"/>
      <c r="VP245" s="156"/>
      <c r="VQ245" s="156"/>
      <c r="VR245" s="156"/>
      <c r="VS245" s="156"/>
      <c r="VT245" s="156"/>
      <c r="VU245" s="156"/>
      <c r="VV245" s="156"/>
      <c r="VW245" s="156"/>
      <c r="VX245" s="156"/>
      <c r="VY245" s="156"/>
      <c r="VZ245" s="156"/>
      <c r="WA245" s="156"/>
      <c r="WB245" s="156"/>
      <c r="WC245" s="156"/>
      <c r="WD245" s="156"/>
      <c r="WE245" s="156"/>
      <c r="WF245" s="156"/>
      <c r="WG245" s="156"/>
      <c r="WH245" s="156"/>
      <c r="WI245" s="156"/>
      <c r="WJ245" s="156"/>
      <c r="WK245" s="156"/>
      <c r="WL245" s="156"/>
      <c r="WM245" s="156"/>
      <c r="WN245" s="156"/>
      <c r="WO245" s="156"/>
      <c r="WP245" s="156"/>
      <c r="WQ245" s="156"/>
      <c r="WR245" s="156"/>
      <c r="WS245" s="156"/>
      <c r="WT245" s="156"/>
      <c r="WU245" s="156"/>
      <c r="WV245" s="156"/>
      <c r="WW245" s="156"/>
      <c r="WX245" s="156"/>
      <c r="WY245" s="156"/>
      <c r="WZ245" s="156"/>
      <c r="XA245" s="156"/>
      <c r="XB245" s="156"/>
      <c r="XC245" s="156"/>
      <c r="XD245" s="156"/>
      <c r="XE245" s="156"/>
      <c r="XF245" s="156"/>
      <c r="XG245" s="156"/>
      <c r="XH245" s="156"/>
      <c r="XI245" s="156"/>
      <c r="XJ245" s="156"/>
      <c r="XK245" s="156"/>
      <c r="XL245" s="156"/>
      <c r="XM245" s="156"/>
      <c r="XN245" s="156"/>
      <c r="XO245" s="156"/>
      <c r="XP245" s="156"/>
      <c r="XQ245" s="156"/>
      <c r="XR245" s="156"/>
      <c r="XS245" s="156"/>
      <c r="XT245" s="156"/>
      <c r="XU245" s="156"/>
      <c r="XV245" s="156"/>
      <c r="XW245" s="156"/>
      <c r="XX245" s="156"/>
      <c r="XY245" s="156"/>
      <c r="XZ245" s="156"/>
      <c r="YA245" s="156"/>
      <c r="YB245" s="156"/>
      <c r="YC245" s="156"/>
      <c r="YD245" s="156"/>
      <c r="YE245" s="156"/>
      <c r="YF245" s="156"/>
      <c r="YG245" s="156"/>
      <c r="YH245" s="156"/>
      <c r="YI245" s="156"/>
      <c r="YJ245" s="156"/>
      <c r="YK245" s="156"/>
      <c r="YL245" s="156"/>
      <c r="YM245" s="156"/>
      <c r="YN245" s="156"/>
      <c r="YO245" s="156"/>
      <c r="YP245" s="156"/>
      <c r="YQ245" s="156"/>
      <c r="YR245" s="156"/>
      <c r="YS245" s="156"/>
      <c r="YT245" s="156"/>
      <c r="YU245" s="156"/>
      <c r="YV245" s="156"/>
      <c r="YW245" s="156"/>
      <c r="YX245" s="156"/>
      <c r="YY245" s="156"/>
      <c r="YZ245" s="156"/>
      <c r="ZA245" s="156"/>
      <c r="ZB245" s="156"/>
      <c r="ZC245" s="156"/>
      <c r="ZD245" s="156"/>
      <c r="ZE245" s="156"/>
      <c r="ZF245" s="156"/>
      <c r="ZG245" s="156"/>
      <c r="ZH245" s="156"/>
      <c r="ZI245" s="156"/>
      <c r="ZJ245" s="156"/>
      <c r="ZK245" s="156"/>
      <c r="ZL245" s="156"/>
      <c r="ZM245" s="156"/>
      <c r="ZN245" s="156"/>
      <c r="ZO245" s="156"/>
      <c r="ZP245" s="156"/>
      <c r="ZQ245" s="156"/>
      <c r="ZR245" s="156"/>
      <c r="ZS245" s="156"/>
      <c r="ZT245" s="156"/>
      <c r="ZU245" s="156"/>
      <c r="ZV245" s="156"/>
      <c r="ZW245" s="156"/>
      <c r="ZX245" s="156"/>
      <c r="ZY245" s="156"/>
      <c r="ZZ245" s="156"/>
      <c r="AAA245" s="156"/>
      <c r="AAB245" s="156"/>
      <c r="AAC245" s="156"/>
      <c r="AAD245" s="156"/>
      <c r="AAE245" s="156"/>
      <c r="AAF245" s="156"/>
      <c r="AAG245" s="156"/>
      <c r="AAH245" s="156"/>
      <c r="AAI245" s="156"/>
      <c r="AAJ245" s="156"/>
      <c r="AAK245" s="156"/>
      <c r="AAL245" s="156"/>
      <c r="AAM245" s="156"/>
      <c r="AAN245" s="156"/>
      <c r="AAO245" s="156"/>
      <c r="AAP245" s="156"/>
      <c r="AAQ245" s="156"/>
      <c r="AAR245" s="156"/>
      <c r="AAS245" s="156"/>
      <c r="AAT245" s="156"/>
      <c r="AAU245" s="156"/>
      <c r="AAV245" s="156"/>
      <c r="AAW245" s="156"/>
      <c r="AAX245" s="156"/>
      <c r="AAY245" s="156"/>
      <c r="AAZ245" s="156"/>
      <c r="ABA245" s="156"/>
      <c r="ABB245" s="156"/>
      <c r="ABC245" s="156"/>
      <c r="ABD245" s="156"/>
      <c r="ABE245" s="156"/>
      <c r="ABF245" s="156"/>
      <c r="ABG245" s="156"/>
      <c r="ABH245" s="156"/>
      <c r="ABI245" s="156"/>
      <c r="ABJ245" s="156"/>
      <c r="ABK245" s="156"/>
      <c r="ABL245" s="156"/>
      <c r="ABM245" s="156"/>
      <c r="ABN245" s="156"/>
      <c r="ABO245" s="156"/>
      <c r="ABP245" s="156"/>
      <c r="ABQ245" s="156"/>
      <c r="ABR245" s="156"/>
      <c r="ABS245" s="156"/>
      <c r="ABT245" s="156"/>
      <c r="ABU245" s="156"/>
      <c r="ABV245" s="156"/>
      <c r="ABW245" s="156"/>
      <c r="ABX245" s="156"/>
      <c r="ABY245" s="156"/>
      <c r="ABZ245" s="156"/>
      <c r="ACA245" s="156"/>
      <c r="ACB245" s="156"/>
      <c r="ACC245" s="156"/>
      <c r="ACD245" s="156"/>
      <c r="ACE245" s="156"/>
      <c r="ACF245" s="156"/>
      <c r="ACG245" s="156"/>
      <c r="ACH245" s="156"/>
      <c r="ACI245" s="156"/>
      <c r="ACJ245" s="156"/>
      <c r="ACK245" s="156"/>
      <c r="ACL245" s="156"/>
      <c r="ACM245" s="156"/>
      <c r="ACN245" s="156"/>
      <c r="ACO245" s="156"/>
      <c r="ACP245" s="156"/>
      <c r="ACQ245" s="156"/>
      <c r="ACR245" s="156"/>
      <c r="ACS245" s="156"/>
      <c r="ACT245" s="156"/>
      <c r="ACU245" s="156"/>
      <c r="ACV245" s="156"/>
      <c r="ACW245" s="156"/>
      <c r="ACX245" s="156"/>
      <c r="ACY245" s="156"/>
      <c r="ACZ245" s="156"/>
      <c r="ADA245" s="156"/>
      <c r="ADB245" s="156"/>
      <c r="ADC245" s="156"/>
      <c r="ADD245" s="156"/>
      <c r="ADE245" s="156"/>
      <c r="ADF245" s="156"/>
      <c r="ADG245" s="156"/>
      <c r="ADH245" s="156"/>
      <c r="ADI245" s="156"/>
      <c r="ADJ245" s="156"/>
      <c r="ADK245" s="156"/>
      <c r="ADL245" s="156"/>
      <c r="ADM245" s="156"/>
      <c r="ADN245" s="156"/>
      <c r="ADO245" s="156"/>
      <c r="ADP245" s="156"/>
      <c r="ADQ245" s="156"/>
      <c r="ADR245" s="156"/>
      <c r="ADS245" s="156"/>
      <c r="ADT245" s="156"/>
      <c r="ADU245" s="156"/>
      <c r="ADV245" s="156"/>
      <c r="ADW245" s="156"/>
      <c r="ADX245" s="156"/>
      <c r="ADY245" s="156"/>
      <c r="ADZ245" s="156"/>
      <c r="AEA245" s="156"/>
      <c r="AEB245" s="156"/>
      <c r="AEC245" s="156"/>
      <c r="AED245" s="156"/>
      <c r="AEE245" s="156"/>
      <c r="AEF245" s="156"/>
      <c r="AEG245" s="156"/>
      <c r="AEH245" s="156"/>
      <c r="AEI245" s="156"/>
      <c r="AEJ245" s="156"/>
      <c r="AEK245" s="156"/>
      <c r="AEL245" s="156"/>
      <c r="AEM245" s="156"/>
      <c r="AEN245" s="156"/>
      <c r="AEO245" s="156"/>
      <c r="AEP245" s="156"/>
      <c r="AEQ245" s="156"/>
      <c r="AER245" s="156"/>
      <c r="AES245" s="156"/>
      <c r="AET245" s="156"/>
      <c r="AEU245" s="156"/>
      <c r="AEV245" s="156"/>
      <c r="AEW245" s="156"/>
      <c r="AEX245" s="156"/>
      <c r="AEY245" s="156"/>
      <c r="AEZ245" s="156"/>
      <c r="AFA245" s="156"/>
      <c r="AFB245" s="156"/>
      <c r="AFC245" s="156"/>
      <c r="AFD245" s="156"/>
      <c r="AFE245" s="156"/>
      <c r="AFF245" s="156"/>
      <c r="AFG245" s="156"/>
      <c r="AFH245" s="156"/>
      <c r="AFI245" s="156"/>
      <c r="AFJ245" s="156"/>
      <c r="AFK245" s="156"/>
      <c r="AFL245" s="156"/>
      <c r="AFM245" s="156"/>
      <c r="AFN245" s="156"/>
      <c r="AFO245" s="156"/>
      <c r="AFP245" s="156"/>
      <c r="AFQ245" s="156"/>
      <c r="AFR245" s="156"/>
      <c r="AFS245" s="156"/>
      <c r="AFT245" s="156"/>
      <c r="AFU245" s="156"/>
      <c r="AFV245" s="156"/>
      <c r="AFW245" s="156"/>
      <c r="AFX245" s="156"/>
      <c r="AFY245" s="156"/>
      <c r="AFZ245" s="156"/>
      <c r="AGA245" s="156"/>
      <c r="AGB245" s="156"/>
      <c r="AGC245" s="156"/>
      <c r="AGD245" s="156"/>
      <c r="AGE245" s="156"/>
      <c r="AGF245" s="156"/>
      <c r="AGG245" s="156"/>
      <c r="AGH245" s="156"/>
      <c r="AGI245" s="156"/>
      <c r="AGJ245" s="156"/>
      <c r="AGK245" s="156"/>
      <c r="AGL245" s="156"/>
      <c r="AGM245" s="156"/>
      <c r="AGN245" s="156"/>
      <c r="AGO245" s="156"/>
      <c r="AGP245" s="156"/>
      <c r="AGQ245" s="156"/>
      <c r="AGR245" s="156"/>
      <c r="AGS245" s="156"/>
      <c r="AGT245" s="156"/>
      <c r="AGU245" s="156"/>
      <c r="AGV245" s="156"/>
      <c r="AGW245" s="156"/>
      <c r="AGX245" s="156"/>
      <c r="AGY245" s="156"/>
      <c r="AGZ245" s="156"/>
      <c r="AHA245" s="156"/>
      <c r="AHB245" s="156"/>
      <c r="AHC245" s="156"/>
      <c r="AHD245" s="156"/>
      <c r="AHE245" s="156"/>
      <c r="AHF245" s="156"/>
      <c r="AHG245" s="156"/>
      <c r="AHH245" s="156"/>
      <c r="AHI245" s="156"/>
      <c r="AHJ245" s="156"/>
      <c r="AHK245" s="156"/>
      <c r="AHL245" s="156"/>
      <c r="AHM245" s="156"/>
      <c r="AHN245" s="156"/>
      <c r="AHO245" s="156"/>
      <c r="AHP245" s="156"/>
      <c r="AHQ245" s="156"/>
      <c r="AHR245" s="156"/>
      <c r="AHS245" s="156"/>
      <c r="AHT245" s="156"/>
      <c r="AHU245" s="156"/>
      <c r="AHV245" s="156"/>
      <c r="AHW245" s="156"/>
      <c r="AHX245" s="156"/>
      <c r="AHY245" s="156"/>
      <c r="AHZ245" s="156"/>
      <c r="AIA245" s="156"/>
      <c r="AIB245" s="156"/>
      <c r="AIC245" s="156"/>
      <c r="AID245" s="156"/>
      <c r="AIE245" s="156"/>
      <c r="AIF245" s="156"/>
      <c r="AIG245" s="156"/>
      <c r="AIH245" s="156"/>
      <c r="AII245" s="156"/>
      <c r="AIJ245" s="156"/>
      <c r="AIK245" s="156"/>
      <c r="AIL245" s="156"/>
      <c r="AIM245" s="156"/>
      <c r="AIN245" s="156"/>
      <c r="AIO245" s="156"/>
      <c r="AIP245" s="156"/>
      <c r="AIQ245" s="156"/>
      <c r="AIR245" s="156"/>
      <c r="AIS245" s="156"/>
      <c r="AIT245" s="156"/>
      <c r="AIU245" s="156"/>
      <c r="AIV245" s="156"/>
      <c r="AIW245" s="156"/>
      <c r="AIX245" s="156"/>
      <c r="AIY245" s="156"/>
      <c r="AIZ245" s="156"/>
      <c r="AJA245" s="156"/>
      <c r="AJB245" s="156"/>
      <c r="AJC245" s="156"/>
      <c r="AJD245" s="156"/>
      <c r="AJE245" s="156"/>
      <c r="AJF245" s="156"/>
      <c r="AJG245" s="156"/>
      <c r="AJH245" s="156"/>
      <c r="AJI245" s="156"/>
      <c r="AJJ245" s="156"/>
      <c r="AJK245" s="156"/>
      <c r="AJL245" s="156"/>
      <c r="AJM245" s="156"/>
      <c r="AJN245" s="156"/>
      <c r="AJO245" s="156"/>
      <c r="AJP245" s="156"/>
      <c r="AJQ245" s="156"/>
      <c r="AJR245" s="156"/>
      <c r="AJS245" s="156"/>
      <c r="AJT245" s="156"/>
      <c r="AJU245" s="156"/>
      <c r="AJV245" s="156"/>
      <c r="AJW245" s="156"/>
      <c r="AJX245" s="156"/>
      <c r="AJY245" s="156"/>
      <c r="AJZ245" s="156"/>
      <c r="AKA245" s="156"/>
      <c r="AKB245" s="156"/>
      <c r="AKC245" s="156"/>
      <c r="AKD245" s="156"/>
      <c r="AKE245" s="156"/>
      <c r="AKF245" s="156"/>
      <c r="AKG245" s="156"/>
      <c r="AKH245" s="156"/>
      <c r="AKI245" s="156"/>
      <c r="AKJ245" s="156"/>
      <c r="AKK245" s="156"/>
      <c r="AKL245" s="156"/>
      <c r="AKM245" s="156"/>
      <c r="AKN245" s="156"/>
      <c r="AKO245" s="156"/>
      <c r="AKP245" s="156"/>
      <c r="AKQ245" s="156"/>
      <c r="AKR245" s="156"/>
      <c r="AKS245" s="156"/>
      <c r="AKT245" s="156"/>
      <c r="AKU245" s="156"/>
      <c r="AKV245" s="156"/>
      <c r="AKW245" s="156"/>
      <c r="AKX245" s="156"/>
      <c r="AKY245" s="156"/>
      <c r="AKZ245" s="156"/>
      <c r="ALA245" s="156"/>
      <c r="ALB245" s="156"/>
      <c r="ALC245" s="156"/>
      <c r="ALD245" s="156"/>
      <c r="ALE245" s="156"/>
      <c r="ALF245" s="156"/>
      <c r="ALG245" s="156"/>
      <c r="ALH245" s="156"/>
      <c r="ALI245" s="156"/>
      <c r="ALJ245" s="156"/>
      <c r="ALK245" s="156"/>
      <c r="ALL245" s="156"/>
      <c r="ALM245" s="156"/>
      <c r="ALN245" s="156"/>
      <c r="ALO245" s="156"/>
      <c r="ALP245" s="156"/>
      <c r="ALQ245" s="156"/>
      <c r="ALR245" s="156"/>
      <c r="ALS245" s="156"/>
      <c r="ALT245" s="156"/>
      <c r="ALU245" s="156"/>
      <c r="ALV245" s="156"/>
      <c r="ALW245" s="156"/>
      <c r="ALX245" s="156"/>
      <c r="ALY245" s="156"/>
      <c r="ALZ245" s="156"/>
      <c r="AMA245" s="156"/>
      <c r="AMB245" s="156"/>
      <c r="AMC245" s="156"/>
      <c r="AMD245" s="156"/>
      <c r="AME245" s="156"/>
      <c r="AMF245" s="156"/>
      <c r="AMG245" s="156"/>
      <c r="AMH245" s="156"/>
      <c r="AMI245" s="156"/>
    </row>
    <row r="246" spans="1:1023" s="158" customFormat="1">
      <c r="A246" s="160" t="s">
        <v>217</v>
      </c>
      <c r="B246" s="161" t="s">
        <v>249</v>
      </c>
      <c r="C246" s="161"/>
      <c r="D246" s="154"/>
      <c r="E246" s="154"/>
      <c r="F246" s="162"/>
      <c r="G246" s="162"/>
      <c r="H246" s="163"/>
      <c r="I246" s="163"/>
      <c r="J246" s="163"/>
      <c r="K246" s="163"/>
      <c r="L246" s="163"/>
      <c r="M246" s="163"/>
      <c r="N246" s="156"/>
      <c r="O246" s="156"/>
      <c r="P246" s="156"/>
      <c r="Q246" s="156"/>
      <c r="R246" s="156"/>
      <c r="S246" s="156"/>
      <c r="T246" s="156"/>
      <c r="U246" s="156"/>
      <c r="V246" s="156"/>
      <c r="W246" s="156"/>
      <c r="X246" s="156"/>
      <c r="Y246" s="156"/>
      <c r="Z246" s="156"/>
      <c r="AA246" s="156"/>
      <c r="AB246" s="156"/>
      <c r="AC246" s="156"/>
      <c r="AD246" s="156"/>
      <c r="AE246" s="156"/>
      <c r="AF246" s="156"/>
      <c r="AG246" s="156"/>
      <c r="AH246" s="156"/>
      <c r="AI246" s="156"/>
      <c r="AJ246" s="156"/>
      <c r="AK246" s="156"/>
      <c r="AL246" s="156"/>
      <c r="AM246" s="156"/>
      <c r="AN246" s="156"/>
      <c r="AO246" s="156"/>
      <c r="AP246" s="156"/>
      <c r="AQ246" s="156"/>
      <c r="AR246" s="156"/>
      <c r="AS246" s="156"/>
      <c r="AT246" s="156"/>
      <c r="AU246" s="156"/>
      <c r="AV246" s="156"/>
      <c r="AW246" s="156"/>
      <c r="AX246" s="156"/>
      <c r="AY246" s="156"/>
      <c r="AZ246" s="156"/>
      <c r="BA246" s="156"/>
      <c r="BB246" s="156"/>
      <c r="BC246" s="156"/>
      <c r="BD246" s="156"/>
      <c r="BE246" s="156"/>
      <c r="BF246" s="156"/>
      <c r="BG246" s="156"/>
      <c r="BH246" s="156"/>
      <c r="BI246" s="156"/>
      <c r="BJ246" s="156"/>
      <c r="BK246" s="156"/>
      <c r="BL246" s="156"/>
      <c r="BM246" s="156"/>
      <c r="BN246" s="156"/>
      <c r="BO246" s="156"/>
      <c r="BP246" s="156"/>
      <c r="BQ246" s="156"/>
      <c r="BR246" s="156"/>
      <c r="BS246" s="156"/>
      <c r="BT246" s="156"/>
      <c r="BU246" s="156"/>
      <c r="BV246" s="156"/>
      <c r="BW246" s="156"/>
      <c r="BX246" s="156"/>
      <c r="BY246" s="156"/>
      <c r="BZ246" s="156"/>
      <c r="CA246" s="156"/>
      <c r="CB246" s="156"/>
      <c r="CC246" s="156"/>
      <c r="CD246" s="156"/>
      <c r="CE246" s="156"/>
      <c r="CF246" s="156"/>
      <c r="CG246" s="156"/>
      <c r="CH246" s="156"/>
      <c r="CI246" s="156"/>
      <c r="CJ246" s="156"/>
      <c r="CK246" s="156"/>
      <c r="CL246" s="156"/>
      <c r="CM246" s="156"/>
      <c r="CN246" s="156"/>
      <c r="CO246" s="156"/>
      <c r="CP246" s="156"/>
      <c r="CQ246" s="156"/>
      <c r="CR246" s="156"/>
      <c r="CS246" s="156"/>
      <c r="CT246" s="156"/>
      <c r="CU246" s="156"/>
      <c r="CV246" s="156"/>
      <c r="CW246" s="156"/>
      <c r="CX246" s="156"/>
      <c r="CY246" s="156"/>
      <c r="CZ246" s="156"/>
      <c r="DA246" s="156"/>
      <c r="DB246" s="156"/>
      <c r="DC246" s="156"/>
      <c r="DD246" s="156"/>
      <c r="DE246" s="156"/>
      <c r="DF246" s="156"/>
      <c r="DG246" s="156"/>
      <c r="DH246" s="156"/>
      <c r="DI246" s="156"/>
      <c r="DJ246" s="156"/>
      <c r="DK246" s="156"/>
      <c r="DL246" s="156"/>
      <c r="DM246" s="156"/>
      <c r="DN246" s="156"/>
      <c r="DO246" s="156"/>
      <c r="DP246" s="156"/>
      <c r="DQ246" s="156"/>
      <c r="DR246" s="156"/>
      <c r="DS246" s="156"/>
      <c r="DT246" s="156"/>
      <c r="DU246" s="156"/>
      <c r="DV246" s="156"/>
      <c r="DW246" s="156"/>
      <c r="DX246" s="156"/>
      <c r="DY246" s="156"/>
      <c r="DZ246" s="156"/>
      <c r="EA246" s="156"/>
      <c r="EB246" s="156"/>
      <c r="EC246" s="156"/>
      <c r="ED246" s="156"/>
      <c r="EE246" s="156"/>
      <c r="EF246" s="156"/>
      <c r="EG246" s="156"/>
      <c r="EH246" s="156"/>
      <c r="EI246" s="156"/>
      <c r="EJ246" s="156"/>
      <c r="EK246" s="156"/>
      <c r="EL246" s="156"/>
      <c r="EM246" s="156"/>
      <c r="EN246" s="156"/>
      <c r="EO246" s="156"/>
      <c r="EP246" s="156"/>
      <c r="EQ246" s="156"/>
      <c r="ER246" s="156"/>
      <c r="ES246" s="156"/>
      <c r="ET246" s="156"/>
      <c r="EU246" s="156"/>
      <c r="EV246" s="156"/>
      <c r="EW246" s="156"/>
      <c r="EX246" s="156"/>
      <c r="EY246" s="156"/>
      <c r="EZ246" s="156"/>
      <c r="FA246" s="156"/>
      <c r="FB246" s="156"/>
      <c r="FC246" s="156"/>
      <c r="FD246" s="156"/>
      <c r="FE246" s="156"/>
      <c r="FF246" s="156"/>
      <c r="FG246" s="156"/>
      <c r="FH246" s="156"/>
      <c r="FI246" s="156"/>
      <c r="FJ246" s="156"/>
      <c r="FK246" s="156"/>
      <c r="FL246" s="156"/>
      <c r="FM246" s="156"/>
      <c r="FN246" s="156"/>
      <c r="FO246" s="156"/>
      <c r="FP246" s="156"/>
      <c r="FQ246" s="156"/>
      <c r="FR246" s="156"/>
      <c r="FS246" s="156"/>
      <c r="FT246" s="156"/>
      <c r="FU246" s="156"/>
      <c r="FV246" s="156"/>
      <c r="FW246" s="156"/>
      <c r="FX246" s="156"/>
      <c r="FY246" s="156"/>
      <c r="FZ246" s="156"/>
      <c r="GA246" s="156"/>
      <c r="GB246" s="156"/>
      <c r="GC246" s="156"/>
      <c r="GD246" s="156"/>
      <c r="GE246" s="156"/>
      <c r="GF246" s="156"/>
      <c r="GG246" s="156"/>
      <c r="GH246" s="156"/>
      <c r="GI246" s="156"/>
      <c r="GJ246" s="156"/>
      <c r="GK246" s="156"/>
      <c r="GL246" s="156"/>
      <c r="GM246" s="156"/>
      <c r="GN246" s="156"/>
      <c r="GO246" s="156"/>
      <c r="GP246" s="156"/>
      <c r="GQ246" s="156"/>
      <c r="GR246" s="156"/>
      <c r="GS246" s="156"/>
      <c r="GT246" s="156"/>
      <c r="GU246" s="156"/>
      <c r="GV246" s="156"/>
      <c r="GW246" s="156"/>
      <c r="GX246" s="156"/>
      <c r="GY246" s="156"/>
      <c r="GZ246" s="156"/>
      <c r="HA246" s="156"/>
      <c r="HB246" s="156"/>
      <c r="HC246" s="156"/>
      <c r="HD246" s="156"/>
      <c r="HE246" s="156"/>
      <c r="HF246" s="156"/>
      <c r="HG246" s="156"/>
      <c r="HH246" s="156"/>
      <c r="HI246" s="156"/>
      <c r="HJ246" s="156"/>
      <c r="HK246" s="156"/>
      <c r="HL246" s="156"/>
      <c r="HM246" s="156"/>
      <c r="HN246" s="156"/>
      <c r="HO246" s="156"/>
      <c r="HP246" s="156"/>
      <c r="HQ246" s="156"/>
      <c r="HR246" s="156"/>
      <c r="HS246" s="156"/>
      <c r="HT246" s="156"/>
      <c r="HU246" s="156"/>
      <c r="HV246" s="156"/>
      <c r="HW246" s="156"/>
      <c r="HX246" s="156"/>
      <c r="HY246" s="156"/>
      <c r="HZ246" s="156"/>
      <c r="IA246" s="156"/>
      <c r="IB246" s="156"/>
      <c r="IC246" s="156"/>
      <c r="ID246" s="156"/>
      <c r="IE246" s="156"/>
      <c r="IF246" s="156"/>
      <c r="IG246" s="156"/>
      <c r="IH246" s="156"/>
      <c r="II246" s="156"/>
      <c r="IJ246" s="156"/>
      <c r="IK246" s="156"/>
      <c r="IL246" s="156"/>
      <c r="IM246" s="156"/>
      <c r="IN246" s="156"/>
      <c r="IO246" s="156"/>
      <c r="IP246" s="156"/>
      <c r="IQ246" s="156"/>
      <c r="IR246" s="156"/>
      <c r="IS246" s="156"/>
      <c r="IT246" s="156"/>
      <c r="IU246" s="156"/>
      <c r="IV246" s="156"/>
      <c r="IW246" s="156"/>
      <c r="IX246" s="156"/>
      <c r="IY246" s="156"/>
      <c r="IZ246" s="156"/>
      <c r="JA246" s="156"/>
      <c r="JB246" s="156"/>
      <c r="JC246" s="156"/>
      <c r="JD246" s="156"/>
      <c r="JE246" s="156"/>
      <c r="JF246" s="156"/>
      <c r="JG246" s="156"/>
      <c r="JH246" s="156"/>
      <c r="JI246" s="156"/>
      <c r="JJ246" s="156"/>
      <c r="JK246" s="156"/>
      <c r="JL246" s="156"/>
      <c r="JM246" s="156"/>
      <c r="JN246" s="156"/>
      <c r="JO246" s="156"/>
      <c r="JP246" s="156"/>
      <c r="JQ246" s="156"/>
      <c r="JR246" s="156"/>
      <c r="JS246" s="156"/>
      <c r="JT246" s="156"/>
      <c r="JU246" s="156"/>
      <c r="JV246" s="156"/>
      <c r="JW246" s="156"/>
      <c r="JX246" s="156"/>
      <c r="JY246" s="156"/>
      <c r="JZ246" s="156"/>
      <c r="KA246" s="156"/>
      <c r="KB246" s="156"/>
      <c r="KC246" s="156"/>
      <c r="KD246" s="156"/>
      <c r="KE246" s="156"/>
      <c r="KF246" s="156"/>
      <c r="KG246" s="156"/>
      <c r="KH246" s="156"/>
      <c r="KI246" s="156"/>
      <c r="KJ246" s="156"/>
      <c r="KK246" s="156"/>
      <c r="KL246" s="156"/>
      <c r="KM246" s="156"/>
      <c r="KN246" s="156"/>
      <c r="KO246" s="156"/>
      <c r="KP246" s="156"/>
      <c r="KQ246" s="156"/>
      <c r="KR246" s="156"/>
      <c r="KS246" s="156"/>
      <c r="KT246" s="156"/>
      <c r="KU246" s="156"/>
      <c r="KV246" s="156"/>
      <c r="KW246" s="156"/>
      <c r="KX246" s="156"/>
      <c r="KY246" s="156"/>
      <c r="KZ246" s="156"/>
      <c r="LA246" s="156"/>
      <c r="LB246" s="156"/>
      <c r="LC246" s="156"/>
      <c r="LD246" s="156"/>
      <c r="LE246" s="156"/>
      <c r="LF246" s="156"/>
      <c r="LG246" s="156"/>
      <c r="LH246" s="156"/>
      <c r="LI246" s="156"/>
      <c r="LJ246" s="156"/>
      <c r="LK246" s="156"/>
      <c r="LL246" s="156"/>
      <c r="LM246" s="156"/>
      <c r="LN246" s="156"/>
      <c r="LO246" s="156"/>
      <c r="LP246" s="156"/>
      <c r="LQ246" s="156"/>
      <c r="LR246" s="156"/>
      <c r="LS246" s="156"/>
      <c r="LT246" s="156"/>
      <c r="LU246" s="156"/>
      <c r="LV246" s="156"/>
      <c r="LW246" s="156"/>
      <c r="LX246" s="156"/>
      <c r="LY246" s="156"/>
      <c r="LZ246" s="156"/>
      <c r="MA246" s="156"/>
      <c r="MB246" s="156"/>
      <c r="MC246" s="156"/>
      <c r="MD246" s="156"/>
      <c r="ME246" s="156"/>
      <c r="MF246" s="156"/>
      <c r="MG246" s="156"/>
      <c r="MH246" s="156"/>
      <c r="MI246" s="156"/>
      <c r="MJ246" s="156"/>
      <c r="MK246" s="156"/>
      <c r="ML246" s="156"/>
      <c r="MM246" s="156"/>
      <c r="MN246" s="156"/>
      <c r="MO246" s="156"/>
      <c r="MP246" s="156"/>
      <c r="MQ246" s="156"/>
      <c r="MR246" s="156"/>
      <c r="MS246" s="156"/>
      <c r="MT246" s="156"/>
      <c r="MU246" s="156"/>
      <c r="MV246" s="156"/>
      <c r="MW246" s="156"/>
      <c r="MX246" s="156"/>
      <c r="MY246" s="156"/>
      <c r="MZ246" s="156"/>
      <c r="NA246" s="156"/>
      <c r="NB246" s="156"/>
      <c r="NC246" s="156"/>
      <c r="ND246" s="156"/>
      <c r="NE246" s="156"/>
      <c r="NF246" s="156"/>
      <c r="NG246" s="156"/>
      <c r="NH246" s="156"/>
      <c r="NI246" s="156"/>
      <c r="NJ246" s="156"/>
      <c r="NK246" s="156"/>
      <c r="NL246" s="156"/>
      <c r="NM246" s="156"/>
      <c r="NN246" s="156"/>
      <c r="NO246" s="156"/>
      <c r="NP246" s="156"/>
      <c r="NQ246" s="156"/>
      <c r="NR246" s="156"/>
      <c r="NS246" s="156"/>
      <c r="NT246" s="156"/>
      <c r="NU246" s="156"/>
      <c r="NV246" s="156"/>
      <c r="NW246" s="156"/>
      <c r="NX246" s="156"/>
      <c r="NY246" s="156"/>
      <c r="NZ246" s="156"/>
      <c r="OA246" s="156"/>
      <c r="OB246" s="156"/>
      <c r="OC246" s="156"/>
      <c r="OD246" s="156"/>
      <c r="OE246" s="156"/>
      <c r="OF246" s="156"/>
      <c r="OG246" s="156"/>
      <c r="OH246" s="156"/>
      <c r="OI246" s="156"/>
      <c r="OJ246" s="156"/>
      <c r="OK246" s="156"/>
      <c r="OL246" s="156"/>
      <c r="OM246" s="156"/>
      <c r="ON246" s="156"/>
      <c r="OO246" s="156"/>
      <c r="OP246" s="156"/>
      <c r="OQ246" s="156"/>
      <c r="OR246" s="156"/>
      <c r="OS246" s="156"/>
      <c r="OT246" s="156"/>
      <c r="OU246" s="156"/>
      <c r="OV246" s="156"/>
      <c r="OW246" s="156"/>
      <c r="OX246" s="156"/>
      <c r="OY246" s="156"/>
      <c r="OZ246" s="156"/>
      <c r="PA246" s="156"/>
      <c r="PB246" s="156"/>
      <c r="PC246" s="156"/>
      <c r="PD246" s="156"/>
      <c r="PE246" s="156"/>
      <c r="PF246" s="156"/>
      <c r="PG246" s="156"/>
      <c r="PH246" s="156"/>
      <c r="PI246" s="156"/>
      <c r="PJ246" s="156"/>
      <c r="PK246" s="156"/>
      <c r="PL246" s="156"/>
      <c r="PM246" s="156"/>
      <c r="PN246" s="156"/>
      <c r="PO246" s="156"/>
      <c r="PP246" s="156"/>
      <c r="PQ246" s="156"/>
      <c r="PR246" s="156"/>
      <c r="PS246" s="156"/>
      <c r="PT246" s="156"/>
      <c r="PU246" s="156"/>
      <c r="PV246" s="156"/>
      <c r="PW246" s="156"/>
      <c r="PX246" s="156"/>
      <c r="PY246" s="156"/>
      <c r="PZ246" s="156"/>
      <c r="QA246" s="156"/>
      <c r="QB246" s="156"/>
      <c r="QC246" s="156"/>
      <c r="QD246" s="156"/>
      <c r="QE246" s="156"/>
      <c r="QF246" s="156"/>
      <c r="QG246" s="156"/>
      <c r="QH246" s="156"/>
      <c r="QI246" s="156"/>
      <c r="QJ246" s="156"/>
      <c r="QK246" s="156"/>
      <c r="QL246" s="156"/>
      <c r="QM246" s="156"/>
      <c r="QN246" s="156"/>
      <c r="QO246" s="156"/>
      <c r="QP246" s="156"/>
      <c r="QQ246" s="156"/>
      <c r="QR246" s="156"/>
      <c r="QS246" s="156"/>
      <c r="QT246" s="156"/>
      <c r="QU246" s="156"/>
      <c r="QV246" s="156"/>
      <c r="QW246" s="156"/>
      <c r="QX246" s="156"/>
      <c r="QY246" s="156"/>
      <c r="QZ246" s="156"/>
      <c r="RA246" s="156"/>
      <c r="RB246" s="156"/>
      <c r="RC246" s="156"/>
      <c r="RD246" s="156"/>
      <c r="RE246" s="156"/>
      <c r="RF246" s="156"/>
      <c r="RG246" s="156"/>
      <c r="RH246" s="156"/>
      <c r="RI246" s="156"/>
      <c r="RJ246" s="156"/>
      <c r="RK246" s="156"/>
      <c r="RL246" s="156"/>
      <c r="RM246" s="156"/>
      <c r="RN246" s="156"/>
      <c r="RO246" s="156"/>
      <c r="RP246" s="156"/>
      <c r="RQ246" s="156"/>
      <c r="RR246" s="156"/>
      <c r="RS246" s="156"/>
      <c r="RT246" s="156"/>
      <c r="RU246" s="156"/>
      <c r="RV246" s="156"/>
      <c r="RW246" s="156"/>
      <c r="RX246" s="156"/>
      <c r="RY246" s="156"/>
      <c r="RZ246" s="156"/>
      <c r="SA246" s="156"/>
      <c r="SB246" s="156"/>
      <c r="SC246" s="156"/>
      <c r="SD246" s="156"/>
      <c r="SE246" s="156"/>
      <c r="SF246" s="156"/>
      <c r="SG246" s="156"/>
      <c r="SH246" s="156"/>
      <c r="SI246" s="156"/>
      <c r="SJ246" s="156"/>
      <c r="SK246" s="156"/>
      <c r="SL246" s="156"/>
      <c r="SM246" s="156"/>
      <c r="SN246" s="156"/>
      <c r="SO246" s="156"/>
      <c r="SP246" s="156"/>
      <c r="SQ246" s="156"/>
      <c r="SR246" s="156"/>
      <c r="SS246" s="156"/>
      <c r="ST246" s="156"/>
      <c r="SU246" s="156"/>
      <c r="SV246" s="156"/>
      <c r="SW246" s="156"/>
      <c r="SX246" s="156"/>
      <c r="SY246" s="156"/>
      <c r="SZ246" s="156"/>
      <c r="TA246" s="156"/>
      <c r="TB246" s="156"/>
      <c r="TC246" s="156"/>
      <c r="TD246" s="156"/>
      <c r="TE246" s="156"/>
      <c r="TF246" s="156"/>
      <c r="TG246" s="156"/>
      <c r="TH246" s="156"/>
      <c r="TI246" s="156"/>
      <c r="TJ246" s="156"/>
      <c r="TK246" s="156"/>
      <c r="TL246" s="156"/>
      <c r="TM246" s="156"/>
      <c r="TN246" s="156"/>
      <c r="TO246" s="156"/>
      <c r="TP246" s="156"/>
      <c r="TQ246" s="156"/>
      <c r="TR246" s="156"/>
      <c r="TS246" s="156"/>
      <c r="TT246" s="156"/>
      <c r="TU246" s="156"/>
      <c r="TV246" s="156"/>
      <c r="TW246" s="156"/>
      <c r="TX246" s="156"/>
      <c r="TY246" s="156"/>
      <c r="TZ246" s="156"/>
      <c r="UA246" s="156"/>
      <c r="UB246" s="156"/>
      <c r="UC246" s="156"/>
      <c r="UD246" s="156"/>
      <c r="UE246" s="156"/>
      <c r="UF246" s="156"/>
      <c r="UG246" s="156"/>
      <c r="UH246" s="156"/>
      <c r="UI246" s="156"/>
      <c r="UJ246" s="156"/>
      <c r="UK246" s="156"/>
      <c r="UL246" s="156"/>
      <c r="UM246" s="156"/>
      <c r="UN246" s="156"/>
      <c r="UO246" s="156"/>
      <c r="UP246" s="156"/>
      <c r="UQ246" s="156"/>
      <c r="UR246" s="156"/>
      <c r="US246" s="156"/>
      <c r="UT246" s="156"/>
      <c r="UU246" s="156"/>
      <c r="UV246" s="156"/>
      <c r="UW246" s="156"/>
      <c r="UX246" s="156"/>
      <c r="UY246" s="156"/>
      <c r="UZ246" s="156"/>
      <c r="VA246" s="156"/>
      <c r="VB246" s="156"/>
      <c r="VC246" s="156"/>
      <c r="VD246" s="156"/>
      <c r="VE246" s="156"/>
      <c r="VF246" s="156"/>
      <c r="VG246" s="156"/>
      <c r="VH246" s="156"/>
      <c r="VI246" s="156"/>
      <c r="VJ246" s="156"/>
      <c r="VK246" s="156"/>
      <c r="VL246" s="156"/>
      <c r="VM246" s="156"/>
      <c r="VN246" s="156"/>
      <c r="VO246" s="156"/>
      <c r="VP246" s="156"/>
      <c r="VQ246" s="156"/>
      <c r="VR246" s="156"/>
      <c r="VS246" s="156"/>
      <c r="VT246" s="156"/>
      <c r="VU246" s="156"/>
      <c r="VV246" s="156"/>
      <c r="VW246" s="156"/>
      <c r="VX246" s="156"/>
      <c r="VY246" s="156"/>
      <c r="VZ246" s="156"/>
      <c r="WA246" s="156"/>
      <c r="WB246" s="156"/>
      <c r="WC246" s="156"/>
      <c r="WD246" s="156"/>
      <c r="WE246" s="156"/>
      <c r="WF246" s="156"/>
      <c r="WG246" s="156"/>
      <c r="WH246" s="156"/>
      <c r="WI246" s="156"/>
      <c r="WJ246" s="156"/>
      <c r="WK246" s="156"/>
      <c r="WL246" s="156"/>
      <c r="WM246" s="156"/>
      <c r="WN246" s="156"/>
      <c r="WO246" s="156"/>
      <c r="WP246" s="156"/>
      <c r="WQ246" s="156"/>
      <c r="WR246" s="156"/>
      <c r="WS246" s="156"/>
      <c r="WT246" s="156"/>
      <c r="WU246" s="156"/>
      <c r="WV246" s="156"/>
      <c r="WW246" s="156"/>
      <c r="WX246" s="156"/>
      <c r="WY246" s="156"/>
      <c r="WZ246" s="156"/>
      <c r="XA246" s="156"/>
      <c r="XB246" s="156"/>
      <c r="XC246" s="156"/>
      <c r="XD246" s="156"/>
      <c r="XE246" s="156"/>
      <c r="XF246" s="156"/>
      <c r="XG246" s="156"/>
      <c r="XH246" s="156"/>
      <c r="XI246" s="156"/>
      <c r="XJ246" s="156"/>
      <c r="XK246" s="156"/>
      <c r="XL246" s="156"/>
      <c r="XM246" s="156"/>
      <c r="XN246" s="156"/>
      <c r="XO246" s="156"/>
      <c r="XP246" s="156"/>
      <c r="XQ246" s="156"/>
      <c r="XR246" s="156"/>
      <c r="XS246" s="156"/>
      <c r="XT246" s="156"/>
      <c r="XU246" s="156"/>
      <c r="XV246" s="156"/>
      <c r="XW246" s="156"/>
      <c r="XX246" s="156"/>
      <c r="XY246" s="156"/>
      <c r="XZ246" s="156"/>
      <c r="YA246" s="156"/>
      <c r="YB246" s="156"/>
      <c r="YC246" s="156"/>
      <c r="YD246" s="156"/>
      <c r="YE246" s="156"/>
      <c r="YF246" s="156"/>
      <c r="YG246" s="156"/>
      <c r="YH246" s="156"/>
      <c r="YI246" s="156"/>
      <c r="YJ246" s="156"/>
      <c r="YK246" s="156"/>
      <c r="YL246" s="156"/>
      <c r="YM246" s="156"/>
      <c r="YN246" s="156"/>
      <c r="YO246" s="156"/>
      <c r="YP246" s="156"/>
      <c r="YQ246" s="156"/>
      <c r="YR246" s="156"/>
      <c r="YS246" s="156"/>
      <c r="YT246" s="156"/>
      <c r="YU246" s="156"/>
      <c r="YV246" s="156"/>
      <c r="YW246" s="156"/>
      <c r="YX246" s="156"/>
      <c r="YY246" s="156"/>
      <c r="YZ246" s="156"/>
      <c r="ZA246" s="156"/>
      <c r="ZB246" s="156"/>
      <c r="ZC246" s="156"/>
      <c r="ZD246" s="156"/>
      <c r="ZE246" s="156"/>
      <c r="ZF246" s="156"/>
      <c r="ZG246" s="156"/>
      <c r="ZH246" s="156"/>
      <c r="ZI246" s="156"/>
      <c r="ZJ246" s="156"/>
      <c r="ZK246" s="156"/>
      <c r="ZL246" s="156"/>
      <c r="ZM246" s="156"/>
      <c r="ZN246" s="156"/>
      <c r="ZO246" s="156"/>
      <c r="ZP246" s="156"/>
      <c r="ZQ246" s="156"/>
      <c r="ZR246" s="156"/>
      <c r="ZS246" s="156"/>
      <c r="ZT246" s="156"/>
      <c r="ZU246" s="156"/>
      <c r="ZV246" s="156"/>
      <c r="ZW246" s="156"/>
      <c r="ZX246" s="156"/>
      <c r="ZY246" s="156"/>
      <c r="ZZ246" s="156"/>
      <c r="AAA246" s="156"/>
      <c r="AAB246" s="156"/>
      <c r="AAC246" s="156"/>
      <c r="AAD246" s="156"/>
      <c r="AAE246" s="156"/>
      <c r="AAF246" s="156"/>
      <c r="AAG246" s="156"/>
      <c r="AAH246" s="156"/>
      <c r="AAI246" s="156"/>
      <c r="AAJ246" s="156"/>
      <c r="AAK246" s="156"/>
      <c r="AAL246" s="156"/>
      <c r="AAM246" s="156"/>
      <c r="AAN246" s="156"/>
      <c r="AAO246" s="156"/>
      <c r="AAP246" s="156"/>
      <c r="AAQ246" s="156"/>
      <c r="AAR246" s="156"/>
      <c r="AAS246" s="156"/>
      <c r="AAT246" s="156"/>
      <c r="AAU246" s="156"/>
      <c r="AAV246" s="156"/>
      <c r="AAW246" s="156"/>
      <c r="AAX246" s="156"/>
      <c r="AAY246" s="156"/>
      <c r="AAZ246" s="156"/>
      <c r="ABA246" s="156"/>
      <c r="ABB246" s="156"/>
      <c r="ABC246" s="156"/>
      <c r="ABD246" s="156"/>
      <c r="ABE246" s="156"/>
      <c r="ABF246" s="156"/>
      <c r="ABG246" s="156"/>
      <c r="ABH246" s="156"/>
      <c r="ABI246" s="156"/>
      <c r="ABJ246" s="156"/>
      <c r="ABK246" s="156"/>
      <c r="ABL246" s="156"/>
      <c r="ABM246" s="156"/>
      <c r="ABN246" s="156"/>
      <c r="ABO246" s="156"/>
      <c r="ABP246" s="156"/>
      <c r="ABQ246" s="156"/>
      <c r="ABR246" s="156"/>
      <c r="ABS246" s="156"/>
      <c r="ABT246" s="156"/>
      <c r="ABU246" s="156"/>
      <c r="ABV246" s="156"/>
      <c r="ABW246" s="156"/>
      <c r="ABX246" s="156"/>
      <c r="ABY246" s="156"/>
      <c r="ABZ246" s="156"/>
      <c r="ACA246" s="156"/>
      <c r="ACB246" s="156"/>
      <c r="ACC246" s="156"/>
      <c r="ACD246" s="156"/>
      <c r="ACE246" s="156"/>
      <c r="ACF246" s="156"/>
      <c r="ACG246" s="156"/>
      <c r="ACH246" s="156"/>
      <c r="ACI246" s="156"/>
      <c r="ACJ246" s="156"/>
      <c r="ACK246" s="156"/>
      <c r="ACL246" s="156"/>
      <c r="ACM246" s="156"/>
      <c r="ACN246" s="156"/>
      <c r="ACO246" s="156"/>
      <c r="ACP246" s="156"/>
      <c r="ACQ246" s="156"/>
      <c r="ACR246" s="156"/>
      <c r="ACS246" s="156"/>
      <c r="ACT246" s="156"/>
      <c r="ACU246" s="156"/>
      <c r="ACV246" s="156"/>
      <c r="ACW246" s="156"/>
      <c r="ACX246" s="156"/>
      <c r="ACY246" s="156"/>
      <c r="ACZ246" s="156"/>
      <c r="ADA246" s="156"/>
      <c r="ADB246" s="156"/>
      <c r="ADC246" s="156"/>
      <c r="ADD246" s="156"/>
      <c r="ADE246" s="156"/>
      <c r="ADF246" s="156"/>
      <c r="ADG246" s="156"/>
      <c r="ADH246" s="156"/>
      <c r="ADI246" s="156"/>
      <c r="ADJ246" s="156"/>
      <c r="ADK246" s="156"/>
      <c r="ADL246" s="156"/>
      <c r="ADM246" s="156"/>
      <c r="ADN246" s="156"/>
      <c r="ADO246" s="156"/>
      <c r="ADP246" s="156"/>
      <c r="ADQ246" s="156"/>
      <c r="ADR246" s="156"/>
      <c r="ADS246" s="156"/>
      <c r="ADT246" s="156"/>
      <c r="ADU246" s="156"/>
      <c r="ADV246" s="156"/>
      <c r="ADW246" s="156"/>
      <c r="ADX246" s="156"/>
      <c r="ADY246" s="156"/>
      <c r="ADZ246" s="156"/>
      <c r="AEA246" s="156"/>
      <c r="AEB246" s="156"/>
      <c r="AEC246" s="156"/>
      <c r="AED246" s="156"/>
      <c r="AEE246" s="156"/>
      <c r="AEF246" s="156"/>
      <c r="AEG246" s="156"/>
      <c r="AEH246" s="156"/>
      <c r="AEI246" s="156"/>
      <c r="AEJ246" s="156"/>
      <c r="AEK246" s="156"/>
      <c r="AEL246" s="156"/>
      <c r="AEM246" s="156"/>
      <c r="AEN246" s="156"/>
      <c r="AEO246" s="156"/>
      <c r="AEP246" s="156"/>
      <c r="AEQ246" s="156"/>
      <c r="AER246" s="156"/>
      <c r="AES246" s="156"/>
      <c r="AET246" s="156"/>
      <c r="AEU246" s="156"/>
      <c r="AEV246" s="156"/>
      <c r="AEW246" s="156"/>
      <c r="AEX246" s="156"/>
      <c r="AEY246" s="156"/>
      <c r="AEZ246" s="156"/>
      <c r="AFA246" s="156"/>
      <c r="AFB246" s="156"/>
      <c r="AFC246" s="156"/>
      <c r="AFD246" s="156"/>
      <c r="AFE246" s="156"/>
      <c r="AFF246" s="156"/>
      <c r="AFG246" s="156"/>
      <c r="AFH246" s="156"/>
      <c r="AFI246" s="156"/>
      <c r="AFJ246" s="156"/>
      <c r="AFK246" s="156"/>
      <c r="AFL246" s="156"/>
      <c r="AFM246" s="156"/>
      <c r="AFN246" s="156"/>
      <c r="AFO246" s="156"/>
      <c r="AFP246" s="156"/>
      <c r="AFQ246" s="156"/>
      <c r="AFR246" s="156"/>
      <c r="AFS246" s="156"/>
      <c r="AFT246" s="156"/>
      <c r="AFU246" s="156"/>
      <c r="AFV246" s="156"/>
      <c r="AFW246" s="156"/>
      <c r="AFX246" s="156"/>
      <c r="AFY246" s="156"/>
      <c r="AFZ246" s="156"/>
      <c r="AGA246" s="156"/>
      <c r="AGB246" s="156"/>
      <c r="AGC246" s="156"/>
      <c r="AGD246" s="156"/>
      <c r="AGE246" s="156"/>
      <c r="AGF246" s="156"/>
      <c r="AGG246" s="156"/>
      <c r="AGH246" s="156"/>
      <c r="AGI246" s="156"/>
      <c r="AGJ246" s="156"/>
      <c r="AGK246" s="156"/>
      <c r="AGL246" s="156"/>
      <c r="AGM246" s="156"/>
      <c r="AGN246" s="156"/>
      <c r="AGO246" s="156"/>
      <c r="AGP246" s="156"/>
      <c r="AGQ246" s="156"/>
      <c r="AGR246" s="156"/>
      <c r="AGS246" s="156"/>
      <c r="AGT246" s="156"/>
      <c r="AGU246" s="156"/>
      <c r="AGV246" s="156"/>
      <c r="AGW246" s="156"/>
      <c r="AGX246" s="156"/>
      <c r="AGY246" s="156"/>
      <c r="AGZ246" s="156"/>
      <c r="AHA246" s="156"/>
      <c r="AHB246" s="156"/>
      <c r="AHC246" s="156"/>
      <c r="AHD246" s="156"/>
      <c r="AHE246" s="156"/>
      <c r="AHF246" s="156"/>
      <c r="AHG246" s="156"/>
      <c r="AHH246" s="156"/>
      <c r="AHI246" s="156"/>
      <c r="AHJ246" s="156"/>
      <c r="AHK246" s="156"/>
      <c r="AHL246" s="156"/>
      <c r="AHM246" s="156"/>
      <c r="AHN246" s="156"/>
      <c r="AHO246" s="156"/>
      <c r="AHP246" s="156"/>
      <c r="AHQ246" s="156"/>
      <c r="AHR246" s="156"/>
      <c r="AHS246" s="156"/>
      <c r="AHT246" s="156"/>
      <c r="AHU246" s="156"/>
      <c r="AHV246" s="156"/>
      <c r="AHW246" s="156"/>
      <c r="AHX246" s="156"/>
      <c r="AHY246" s="156"/>
      <c r="AHZ246" s="156"/>
      <c r="AIA246" s="156"/>
      <c r="AIB246" s="156"/>
      <c r="AIC246" s="156"/>
      <c r="AID246" s="156"/>
      <c r="AIE246" s="156"/>
      <c r="AIF246" s="156"/>
      <c r="AIG246" s="156"/>
      <c r="AIH246" s="156"/>
      <c r="AII246" s="156"/>
      <c r="AIJ246" s="156"/>
      <c r="AIK246" s="156"/>
      <c r="AIL246" s="156"/>
      <c r="AIM246" s="156"/>
      <c r="AIN246" s="156"/>
      <c r="AIO246" s="156"/>
      <c r="AIP246" s="156"/>
      <c r="AIQ246" s="156"/>
      <c r="AIR246" s="156"/>
      <c r="AIS246" s="156"/>
      <c r="AIT246" s="156"/>
      <c r="AIU246" s="156"/>
      <c r="AIV246" s="156"/>
      <c r="AIW246" s="156"/>
      <c r="AIX246" s="156"/>
      <c r="AIY246" s="156"/>
      <c r="AIZ246" s="156"/>
      <c r="AJA246" s="156"/>
      <c r="AJB246" s="156"/>
      <c r="AJC246" s="156"/>
      <c r="AJD246" s="156"/>
      <c r="AJE246" s="156"/>
      <c r="AJF246" s="156"/>
      <c r="AJG246" s="156"/>
      <c r="AJH246" s="156"/>
      <c r="AJI246" s="156"/>
      <c r="AJJ246" s="156"/>
      <c r="AJK246" s="156"/>
      <c r="AJL246" s="156"/>
      <c r="AJM246" s="156"/>
      <c r="AJN246" s="156"/>
      <c r="AJO246" s="156"/>
      <c r="AJP246" s="156"/>
      <c r="AJQ246" s="156"/>
      <c r="AJR246" s="156"/>
      <c r="AJS246" s="156"/>
      <c r="AJT246" s="156"/>
      <c r="AJU246" s="156"/>
      <c r="AJV246" s="156"/>
      <c r="AJW246" s="156"/>
      <c r="AJX246" s="156"/>
      <c r="AJY246" s="156"/>
      <c r="AJZ246" s="156"/>
      <c r="AKA246" s="156"/>
      <c r="AKB246" s="156"/>
      <c r="AKC246" s="156"/>
      <c r="AKD246" s="156"/>
      <c r="AKE246" s="156"/>
      <c r="AKF246" s="156"/>
      <c r="AKG246" s="156"/>
      <c r="AKH246" s="156"/>
      <c r="AKI246" s="156"/>
      <c r="AKJ246" s="156"/>
      <c r="AKK246" s="156"/>
      <c r="AKL246" s="156"/>
      <c r="AKM246" s="156"/>
      <c r="AKN246" s="156"/>
      <c r="AKO246" s="156"/>
      <c r="AKP246" s="156"/>
      <c r="AKQ246" s="156"/>
      <c r="AKR246" s="156"/>
      <c r="AKS246" s="156"/>
      <c r="AKT246" s="156"/>
      <c r="AKU246" s="156"/>
      <c r="AKV246" s="156"/>
      <c r="AKW246" s="156"/>
      <c r="AKX246" s="156"/>
      <c r="AKY246" s="156"/>
      <c r="AKZ246" s="156"/>
      <c r="ALA246" s="156"/>
      <c r="ALB246" s="156"/>
      <c r="ALC246" s="156"/>
      <c r="ALD246" s="156"/>
      <c r="ALE246" s="156"/>
      <c r="ALF246" s="156"/>
      <c r="ALG246" s="156"/>
      <c r="ALH246" s="156"/>
      <c r="ALI246" s="156"/>
      <c r="ALJ246" s="156"/>
      <c r="ALK246" s="156"/>
      <c r="ALL246" s="156"/>
      <c r="ALM246" s="156"/>
      <c r="ALN246" s="156"/>
      <c r="ALO246" s="156"/>
      <c r="ALP246" s="156"/>
      <c r="ALQ246" s="156"/>
      <c r="ALR246" s="156"/>
      <c r="ALS246" s="156"/>
      <c r="ALT246" s="156"/>
      <c r="ALU246" s="156"/>
      <c r="ALV246" s="156"/>
      <c r="ALW246" s="156"/>
      <c r="ALX246" s="156"/>
      <c r="ALY246" s="156"/>
      <c r="ALZ246" s="156"/>
      <c r="AMA246" s="156"/>
      <c r="AMB246" s="156"/>
      <c r="AMC246" s="156"/>
      <c r="AMD246" s="156"/>
      <c r="AME246" s="156"/>
      <c r="AMF246" s="156"/>
      <c r="AMG246" s="156"/>
      <c r="AMH246" s="156"/>
      <c r="AMI246" s="156"/>
    </row>
    <row r="247" spans="1:1023" s="158" customFormat="1">
      <c r="A247" s="164" t="s">
        <v>219</v>
      </c>
      <c r="B247" s="165">
        <v>2</v>
      </c>
      <c r="C247" s="154"/>
      <c r="D247" s="154"/>
      <c r="E247" s="154"/>
      <c r="F247" s="162"/>
      <c r="G247" s="162"/>
      <c r="H247" s="163"/>
      <c r="I247" s="163"/>
      <c r="J247" s="163"/>
      <c r="K247" s="163"/>
      <c r="L247" s="163"/>
      <c r="M247" s="163"/>
      <c r="N247" s="156"/>
      <c r="O247" s="156"/>
      <c r="P247" s="156"/>
      <c r="Q247" s="156"/>
      <c r="R247" s="156"/>
      <c r="S247" s="156"/>
      <c r="T247" s="156"/>
      <c r="U247" s="156"/>
      <c r="V247" s="156"/>
      <c r="W247" s="156"/>
      <c r="X247" s="156"/>
      <c r="Y247" s="156"/>
      <c r="Z247" s="156"/>
      <c r="AA247" s="156"/>
      <c r="AB247" s="156"/>
      <c r="AC247" s="156"/>
      <c r="AD247" s="156"/>
      <c r="AE247" s="156"/>
      <c r="AF247" s="156"/>
      <c r="AG247" s="156"/>
      <c r="AH247" s="156"/>
      <c r="AI247" s="156"/>
      <c r="AJ247" s="156"/>
      <c r="AK247" s="156"/>
      <c r="AL247" s="156"/>
      <c r="AM247" s="156"/>
      <c r="AN247" s="156"/>
      <c r="AO247" s="156"/>
      <c r="AP247" s="156"/>
      <c r="AQ247" s="156"/>
      <c r="AR247" s="156"/>
      <c r="AS247" s="156"/>
      <c r="AT247" s="156"/>
      <c r="AU247" s="156"/>
      <c r="AV247" s="156"/>
      <c r="AW247" s="156"/>
      <c r="AX247" s="156"/>
      <c r="AY247" s="156"/>
      <c r="AZ247" s="156"/>
      <c r="BA247" s="156"/>
      <c r="BB247" s="156"/>
      <c r="BC247" s="156"/>
      <c r="BD247" s="156"/>
      <c r="BE247" s="156"/>
      <c r="BF247" s="156"/>
      <c r="BG247" s="156"/>
      <c r="BH247" s="156"/>
      <c r="BI247" s="156"/>
      <c r="BJ247" s="156"/>
      <c r="BK247" s="156"/>
      <c r="BL247" s="156"/>
      <c r="BM247" s="156"/>
      <c r="BN247" s="156"/>
      <c r="BO247" s="156"/>
      <c r="BP247" s="156"/>
      <c r="BQ247" s="156"/>
      <c r="BR247" s="156"/>
      <c r="BS247" s="156"/>
      <c r="BT247" s="156"/>
      <c r="BU247" s="156"/>
      <c r="BV247" s="156"/>
      <c r="BW247" s="156"/>
      <c r="BX247" s="156"/>
      <c r="BY247" s="156"/>
      <c r="BZ247" s="156"/>
      <c r="CA247" s="156"/>
      <c r="CB247" s="156"/>
      <c r="CC247" s="156"/>
      <c r="CD247" s="156"/>
      <c r="CE247" s="156"/>
      <c r="CF247" s="156"/>
      <c r="CG247" s="156"/>
      <c r="CH247" s="156"/>
      <c r="CI247" s="156"/>
      <c r="CJ247" s="156"/>
      <c r="CK247" s="156"/>
      <c r="CL247" s="156"/>
      <c r="CM247" s="156"/>
      <c r="CN247" s="156"/>
      <c r="CO247" s="156"/>
      <c r="CP247" s="156"/>
      <c r="CQ247" s="156"/>
      <c r="CR247" s="156"/>
      <c r="CS247" s="156"/>
      <c r="CT247" s="156"/>
      <c r="CU247" s="156"/>
      <c r="CV247" s="156"/>
      <c r="CW247" s="156"/>
      <c r="CX247" s="156"/>
      <c r="CY247" s="156"/>
      <c r="CZ247" s="156"/>
      <c r="DA247" s="156"/>
      <c r="DB247" s="156"/>
      <c r="DC247" s="156"/>
      <c r="DD247" s="156"/>
      <c r="DE247" s="156"/>
      <c r="DF247" s="156"/>
      <c r="DG247" s="156"/>
      <c r="DH247" s="156"/>
      <c r="DI247" s="156"/>
      <c r="DJ247" s="156"/>
      <c r="DK247" s="156"/>
      <c r="DL247" s="156"/>
      <c r="DM247" s="156"/>
      <c r="DN247" s="156"/>
      <c r="DO247" s="156"/>
      <c r="DP247" s="156"/>
      <c r="DQ247" s="156"/>
      <c r="DR247" s="156"/>
      <c r="DS247" s="156"/>
      <c r="DT247" s="156"/>
      <c r="DU247" s="156"/>
      <c r="DV247" s="156"/>
      <c r="DW247" s="156"/>
      <c r="DX247" s="156"/>
      <c r="DY247" s="156"/>
      <c r="DZ247" s="156"/>
      <c r="EA247" s="156"/>
      <c r="EB247" s="156"/>
      <c r="EC247" s="156"/>
      <c r="ED247" s="156"/>
      <c r="EE247" s="156"/>
      <c r="EF247" s="156"/>
      <c r="EG247" s="156"/>
      <c r="EH247" s="156"/>
      <c r="EI247" s="156"/>
      <c r="EJ247" s="156"/>
      <c r="EK247" s="156"/>
      <c r="EL247" s="156"/>
      <c r="EM247" s="156"/>
      <c r="EN247" s="156"/>
      <c r="EO247" s="156"/>
      <c r="EP247" s="156"/>
      <c r="EQ247" s="156"/>
      <c r="ER247" s="156"/>
      <c r="ES247" s="156"/>
      <c r="ET247" s="156"/>
      <c r="EU247" s="156"/>
      <c r="EV247" s="156"/>
      <c r="EW247" s="156"/>
      <c r="EX247" s="156"/>
      <c r="EY247" s="156"/>
      <c r="EZ247" s="156"/>
      <c r="FA247" s="156"/>
      <c r="FB247" s="156"/>
      <c r="FC247" s="156"/>
      <c r="FD247" s="156"/>
      <c r="FE247" s="156"/>
      <c r="FF247" s="156"/>
      <c r="FG247" s="156"/>
      <c r="FH247" s="156"/>
      <c r="FI247" s="156"/>
      <c r="FJ247" s="156"/>
      <c r="FK247" s="156"/>
      <c r="FL247" s="156"/>
      <c r="FM247" s="156"/>
      <c r="FN247" s="156"/>
      <c r="FO247" s="156"/>
      <c r="FP247" s="156"/>
      <c r="FQ247" s="156"/>
      <c r="FR247" s="156"/>
      <c r="FS247" s="156"/>
      <c r="FT247" s="156"/>
      <c r="FU247" s="156"/>
      <c r="FV247" s="156"/>
      <c r="FW247" s="156"/>
      <c r="FX247" s="156"/>
      <c r="FY247" s="156"/>
      <c r="FZ247" s="156"/>
      <c r="GA247" s="156"/>
      <c r="GB247" s="156"/>
      <c r="GC247" s="156"/>
      <c r="GD247" s="156"/>
      <c r="GE247" s="156"/>
      <c r="GF247" s="156"/>
      <c r="GG247" s="156"/>
      <c r="GH247" s="156"/>
      <c r="GI247" s="156"/>
      <c r="GJ247" s="156"/>
      <c r="GK247" s="156"/>
      <c r="GL247" s="156"/>
      <c r="GM247" s="156"/>
      <c r="GN247" s="156"/>
      <c r="GO247" s="156"/>
      <c r="GP247" s="156"/>
      <c r="GQ247" s="156"/>
      <c r="GR247" s="156"/>
      <c r="GS247" s="156"/>
      <c r="GT247" s="156"/>
      <c r="GU247" s="156"/>
      <c r="GV247" s="156"/>
      <c r="GW247" s="156"/>
      <c r="GX247" s="156"/>
      <c r="GY247" s="156"/>
      <c r="GZ247" s="156"/>
      <c r="HA247" s="156"/>
      <c r="HB247" s="156"/>
      <c r="HC247" s="156"/>
      <c r="HD247" s="156"/>
      <c r="HE247" s="156"/>
      <c r="HF247" s="156"/>
      <c r="HG247" s="156"/>
      <c r="HH247" s="156"/>
      <c r="HI247" s="156"/>
      <c r="HJ247" s="156"/>
      <c r="HK247" s="156"/>
      <c r="HL247" s="156"/>
      <c r="HM247" s="156"/>
      <c r="HN247" s="156"/>
      <c r="HO247" s="156"/>
      <c r="HP247" s="156"/>
      <c r="HQ247" s="156"/>
      <c r="HR247" s="156"/>
      <c r="HS247" s="156"/>
      <c r="HT247" s="156"/>
      <c r="HU247" s="156"/>
      <c r="HV247" s="156"/>
      <c r="HW247" s="156"/>
      <c r="HX247" s="156"/>
      <c r="HY247" s="156"/>
      <c r="HZ247" s="156"/>
      <c r="IA247" s="156"/>
      <c r="IB247" s="156"/>
      <c r="IC247" s="156"/>
      <c r="ID247" s="156"/>
      <c r="IE247" s="156"/>
      <c r="IF247" s="156"/>
      <c r="IG247" s="156"/>
      <c r="IH247" s="156"/>
      <c r="II247" s="156"/>
      <c r="IJ247" s="156"/>
      <c r="IK247" s="156"/>
      <c r="IL247" s="156"/>
      <c r="IM247" s="156"/>
      <c r="IN247" s="156"/>
      <c r="IO247" s="156"/>
      <c r="IP247" s="156"/>
      <c r="IQ247" s="156"/>
      <c r="IR247" s="156"/>
      <c r="IS247" s="156"/>
      <c r="IT247" s="156"/>
      <c r="IU247" s="156"/>
      <c r="IV247" s="156"/>
      <c r="IW247" s="156"/>
      <c r="IX247" s="156"/>
      <c r="IY247" s="156"/>
      <c r="IZ247" s="156"/>
      <c r="JA247" s="156"/>
      <c r="JB247" s="156"/>
      <c r="JC247" s="156"/>
      <c r="JD247" s="156"/>
      <c r="JE247" s="156"/>
      <c r="JF247" s="156"/>
      <c r="JG247" s="156"/>
      <c r="JH247" s="156"/>
      <c r="JI247" s="156"/>
      <c r="JJ247" s="156"/>
      <c r="JK247" s="156"/>
      <c r="JL247" s="156"/>
      <c r="JM247" s="156"/>
      <c r="JN247" s="156"/>
      <c r="JO247" s="156"/>
      <c r="JP247" s="156"/>
      <c r="JQ247" s="156"/>
      <c r="JR247" s="156"/>
      <c r="JS247" s="156"/>
      <c r="JT247" s="156"/>
      <c r="JU247" s="156"/>
      <c r="JV247" s="156"/>
      <c r="JW247" s="156"/>
      <c r="JX247" s="156"/>
      <c r="JY247" s="156"/>
      <c r="JZ247" s="156"/>
      <c r="KA247" s="156"/>
      <c r="KB247" s="156"/>
      <c r="KC247" s="156"/>
      <c r="KD247" s="156"/>
      <c r="KE247" s="156"/>
      <c r="KF247" s="156"/>
      <c r="KG247" s="156"/>
      <c r="KH247" s="156"/>
      <c r="KI247" s="156"/>
      <c r="KJ247" s="156"/>
      <c r="KK247" s="156"/>
      <c r="KL247" s="156"/>
      <c r="KM247" s="156"/>
      <c r="KN247" s="156"/>
      <c r="KO247" s="156"/>
      <c r="KP247" s="156"/>
      <c r="KQ247" s="156"/>
      <c r="KR247" s="156"/>
      <c r="KS247" s="156"/>
      <c r="KT247" s="156"/>
      <c r="KU247" s="156"/>
      <c r="KV247" s="156"/>
      <c r="KW247" s="156"/>
      <c r="KX247" s="156"/>
      <c r="KY247" s="156"/>
      <c r="KZ247" s="156"/>
      <c r="LA247" s="156"/>
      <c r="LB247" s="156"/>
      <c r="LC247" s="156"/>
      <c r="LD247" s="156"/>
      <c r="LE247" s="156"/>
      <c r="LF247" s="156"/>
      <c r="LG247" s="156"/>
      <c r="LH247" s="156"/>
      <c r="LI247" s="156"/>
      <c r="LJ247" s="156"/>
      <c r="LK247" s="156"/>
      <c r="LL247" s="156"/>
      <c r="LM247" s="156"/>
      <c r="LN247" s="156"/>
      <c r="LO247" s="156"/>
      <c r="LP247" s="156"/>
      <c r="LQ247" s="156"/>
      <c r="LR247" s="156"/>
      <c r="LS247" s="156"/>
      <c r="LT247" s="156"/>
      <c r="LU247" s="156"/>
      <c r="LV247" s="156"/>
      <c r="LW247" s="156"/>
      <c r="LX247" s="156"/>
      <c r="LY247" s="156"/>
      <c r="LZ247" s="156"/>
      <c r="MA247" s="156"/>
      <c r="MB247" s="156"/>
      <c r="MC247" s="156"/>
      <c r="MD247" s="156"/>
      <c r="ME247" s="156"/>
      <c r="MF247" s="156"/>
      <c r="MG247" s="156"/>
      <c r="MH247" s="156"/>
      <c r="MI247" s="156"/>
      <c r="MJ247" s="156"/>
      <c r="MK247" s="156"/>
      <c r="ML247" s="156"/>
      <c r="MM247" s="156"/>
      <c r="MN247" s="156"/>
      <c r="MO247" s="156"/>
      <c r="MP247" s="156"/>
      <c r="MQ247" s="156"/>
      <c r="MR247" s="156"/>
      <c r="MS247" s="156"/>
      <c r="MT247" s="156"/>
      <c r="MU247" s="156"/>
      <c r="MV247" s="156"/>
      <c r="MW247" s="156"/>
      <c r="MX247" s="156"/>
      <c r="MY247" s="156"/>
      <c r="MZ247" s="156"/>
      <c r="NA247" s="156"/>
      <c r="NB247" s="156"/>
      <c r="NC247" s="156"/>
      <c r="ND247" s="156"/>
      <c r="NE247" s="156"/>
      <c r="NF247" s="156"/>
      <c r="NG247" s="156"/>
      <c r="NH247" s="156"/>
      <c r="NI247" s="156"/>
      <c r="NJ247" s="156"/>
      <c r="NK247" s="156"/>
      <c r="NL247" s="156"/>
      <c r="NM247" s="156"/>
      <c r="NN247" s="156"/>
      <c r="NO247" s="156"/>
      <c r="NP247" s="156"/>
      <c r="NQ247" s="156"/>
      <c r="NR247" s="156"/>
      <c r="NS247" s="156"/>
      <c r="NT247" s="156"/>
      <c r="NU247" s="156"/>
      <c r="NV247" s="156"/>
      <c r="NW247" s="156"/>
      <c r="NX247" s="156"/>
      <c r="NY247" s="156"/>
      <c r="NZ247" s="156"/>
      <c r="OA247" s="156"/>
      <c r="OB247" s="156"/>
      <c r="OC247" s="156"/>
      <c r="OD247" s="156"/>
      <c r="OE247" s="156"/>
      <c r="OF247" s="156"/>
      <c r="OG247" s="156"/>
      <c r="OH247" s="156"/>
      <c r="OI247" s="156"/>
      <c r="OJ247" s="156"/>
      <c r="OK247" s="156"/>
      <c r="OL247" s="156"/>
      <c r="OM247" s="156"/>
      <c r="ON247" s="156"/>
      <c r="OO247" s="156"/>
      <c r="OP247" s="156"/>
      <c r="OQ247" s="156"/>
      <c r="OR247" s="156"/>
      <c r="OS247" s="156"/>
      <c r="OT247" s="156"/>
      <c r="OU247" s="156"/>
      <c r="OV247" s="156"/>
      <c r="OW247" s="156"/>
      <c r="OX247" s="156"/>
      <c r="OY247" s="156"/>
      <c r="OZ247" s="156"/>
      <c r="PA247" s="156"/>
      <c r="PB247" s="156"/>
      <c r="PC247" s="156"/>
      <c r="PD247" s="156"/>
      <c r="PE247" s="156"/>
      <c r="PF247" s="156"/>
      <c r="PG247" s="156"/>
      <c r="PH247" s="156"/>
      <c r="PI247" s="156"/>
      <c r="PJ247" s="156"/>
      <c r="PK247" s="156"/>
      <c r="PL247" s="156"/>
      <c r="PM247" s="156"/>
      <c r="PN247" s="156"/>
      <c r="PO247" s="156"/>
      <c r="PP247" s="156"/>
      <c r="PQ247" s="156"/>
      <c r="PR247" s="156"/>
      <c r="PS247" s="156"/>
      <c r="PT247" s="156"/>
      <c r="PU247" s="156"/>
      <c r="PV247" s="156"/>
      <c r="PW247" s="156"/>
      <c r="PX247" s="156"/>
      <c r="PY247" s="156"/>
      <c r="PZ247" s="156"/>
      <c r="QA247" s="156"/>
      <c r="QB247" s="156"/>
      <c r="QC247" s="156"/>
      <c r="QD247" s="156"/>
      <c r="QE247" s="156"/>
      <c r="QF247" s="156"/>
      <c r="QG247" s="156"/>
      <c r="QH247" s="156"/>
      <c r="QI247" s="156"/>
      <c r="QJ247" s="156"/>
      <c r="QK247" s="156"/>
      <c r="QL247" s="156"/>
      <c r="QM247" s="156"/>
      <c r="QN247" s="156"/>
      <c r="QO247" s="156"/>
      <c r="QP247" s="156"/>
      <c r="QQ247" s="156"/>
      <c r="QR247" s="156"/>
      <c r="QS247" s="156"/>
      <c r="QT247" s="156"/>
      <c r="QU247" s="156"/>
      <c r="QV247" s="156"/>
      <c r="QW247" s="156"/>
      <c r="QX247" s="156"/>
      <c r="QY247" s="156"/>
      <c r="QZ247" s="156"/>
      <c r="RA247" s="156"/>
      <c r="RB247" s="156"/>
      <c r="RC247" s="156"/>
      <c r="RD247" s="156"/>
      <c r="RE247" s="156"/>
      <c r="RF247" s="156"/>
      <c r="RG247" s="156"/>
      <c r="RH247" s="156"/>
      <c r="RI247" s="156"/>
      <c r="RJ247" s="156"/>
      <c r="RK247" s="156"/>
      <c r="RL247" s="156"/>
      <c r="RM247" s="156"/>
      <c r="RN247" s="156"/>
      <c r="RO247" s="156"/>
      <c r="RP247" s="156"/>
      <c r="RQ247" s="156"/>
      <c r="RR247" s="156"/>
      <c r="RS247" s="156"/>
      <c r="RT247" s="156"/>
      <c r="RU247" s="156"/>
      <c r="RV247" s="156"/>
      <c r="RW247" s="156"/>
      <c r="RX247" s="156"/>
      <c r="RY247" s="156"/>
      <c r="RZ247" s="156"/>
      <c r="SA247" s="156"/>
      <c r="SB247" s="156"/>
      <c r="SC247" s="156"/>
      <c r="SD247" s="156"/>
      <c r="SE247" s="156"/>
      <c r="SF247" s="156"/>
      <c r="SG247" s="156"/>
      <c r="SH247" s="156"/>
      <c r="SI247" s="156"/>
      <c r="SJ247" s="156"/>
      <c r="SK247" s="156"/>
      <c r="SL247" s="156"/>
      <c r="SM247" s="156"/>
      <c r="SN247" s="156"/>
      <c r="SO247" s="156"/>
      <c r="SP247" s="156"/>
      <c r="SQ247" s="156"/>
      <c r="SR247" s="156"/>
      <c r="SS247" s="156"/>
      <c r="ST247" s="156"/>
      <c r="SU247" s="156"/>
      <c r="SV247" s="156"/>
      <c r="SW247" s="156"/>
      <c r="SX247" s="156"/>
      <c r="SY247" s="156"/>
      <c r="SZ247" s="156"/>
      <c r="TA247" s="156"/>
      <c r="TB247" s="156"/>
      <c r="TC247" s="156"/>
      <c r="TD247" s="156"/>
      <c r="TE247" s="156"/>
      <c r="TF247" s="156"/>
      <c r="TG247" s="156"/>
      <c r="TH247" s="156"/>
      <c r="TI247" s="156"/>
      <c r="TJ247" s="156"/>
      <c r="TK247" s="156"/>
      <c r="TL247" s="156"/>
      <c r="TM247" s="156"/>
      <c r="TN247" s="156"/>
      <c r="TO247" s="156"/>
      <c r="TP247" s="156"/>
      <c r="TQ247" s="156"/>
      <c r="TR247" s="156"/>
      <c r="TS247" s="156"/>
      <c r="TT247" s="156"/>
      <c r="TU247" s="156"/>
      <c r="TV247" s="156"/>
      <c r="TW247" s="156"/>
      <c r="TX247" s="156"/>
      <c r="TY247" s="156"/>
      <c r="TZ247" s="156"/>
      <c r="UA247" s="156"/>
      <c r="UB247" s="156"/>
      <c r="UC247" s="156"/>
      <c r="UD247" s="156"/>
      <c r="UE247" s="156"/>
      <c r="UF247" s="156"/>
      <c r="UG247" s="156"/>
      <c r="UH247" s="156"/>
      <c r="UI247" s="156"/>
      <c r="UJ247" s="156"/>
      <c r="UK247" s="156"/>
      <c r="UL247" s="156"/>
      <c r="UM247" s="156"/>
      <c r="UN247" s="156"/>
      <c r="UO247" s="156"/>
      <c r="UP247" s="156"/>
      <c r="UQ247" s="156"/>
      <c r="UR247" s="156"/>
      <c r="US247" s="156"/>
      <c r="UT247" s="156"/>
      <c r="UU247" s="156"/>
      <c r="UV247" s="156"/>
      <c r="UW247" s="156"/>
      <c r="UX247" s="156"/>
      <c r="UY247" s="156"/>
      <c r="UZ247" s="156"/>
      <c r="VA247" s="156"/>
      <c r="VB247" s="156"/>
      <c r="VC247" s="156"/>
      <c r="VD247" s="156"/>
      <c r="VE247" s="156"/>
      <c r="VF247" s="156"/>
      <c r="VG247" s="156"/>
      <c r="VH247" s="156"/>
      <c r="VI247" s="156"/>
      <c r="VJ247" s="156"/>
      <c r="VK247" s="156"/>
      <c r="VL247" s="156"/>
      <c r="VM247" s="156"/>
      <c r="VN247" s="156"/>
      <c r="VO247" s="156"/>
      <c r="VP247" s="156"/>
      <c r="VQ247" s="156"/>
      <c r="VR247" s="156"/>
      <c r="VS247" s="156"/>
      <c r="VT247" s="156"/>
      <c r="VU247" s="156"/>
      <c r="VV247" s="156"/>
      <c r="VW247" s="156"/>
      <c r="VX247" s="156"/>
      <c r="VY247" s="156"/>
      <c r="VZ247" s="156"/>
      <c r="WA247" s="156"/>
      <c r="WB247" s="156"/>
      <c r="WC247" s="156"/>
      <c r="WD247" s="156"/>
      <c r="WE247" s="156"/>
      <c r="WF247" s="156"/>
      <c r="WG247" s="156"/>
      <c r="WH247" s="156"/>
      <c r="WI247" s="156"/>
      <c r="WJ247" s="156"/>
      <c r="WK247" s="156"/>
      <c r="WL247" s="156"/>
      <c r="WM247" s="156"/>
      <c r="WN247" s="156"/>
      <c r="WO247" s="156"/>
      <c r="WP247" s="156"/>
      <c r="WQ247" s="156"/>
      <c r="WR247" s="156"/>
      <c r="WS247" s="156"/>
      <c r="WT247" s="156"/>
      <c r="WU247" s="156"/>
      <c r="WV247" s="156"/>
      <c r="WW247" s="156"/>
      <c r="WX247" s="156"/>
      <c r="WY247" s="156"/>
      <c r="WZ247" s="156"/>
      <c r="XA247" s="156"/>
      <c r="XB247" s="156"/>
      <c r="XC247" s="156"/>
      <c r="XD247" s="156"/>
      <c r="XE247" s="156"/>
      <c r="XF247" s="156"/>
      <c r="XG247" s="156"/>
      <c r="XH247" s="156"/>
      <c r="XI247" s="156"/>
      <c r="XJ247" s="156"/>
      <c r="XK247" s="156"/>
      <c r="XL247" s="156"/>
      <c r="XM247" s="156"/>
      <c r="XN247" s="156"/>
      <c r="XO247" s="156"/>
      <c r="XP247" s="156"/>
      <c r="XQ247" s="156"/>
      <c r="XR247" s="156"/>
      <c r="XS247" s="156"/>
      <c r="XT247" s="156"/>
      <c r="XU247" s="156"/>
      <c r="XV247" s="156"/>
      <c r="XW247" s="156"/>
      <c r="XX247" s="156"/>
      <c r="XY247" s="156"/>
      <c r="XZ247" s="156"/>
      <c r="YA247" s="156"/>
      <c r="YB247" s="156"/>
      <c r="YC247" s="156"/>
      <c r="YD247" s="156"/>
      <c r="YE247" s="156"/>
      <c r="YF247" s="156"/>
      <c r="YG247" s="156"/>
      <c r="YH247" s="156"/>
      <c r="YI247" s="156"/>
      <c r="YJ247" s="156"/>
      <c r="YK247" s="156"/>
      <c r="YL247" s="156"/>
      <c r="YM247" s="156"/>
      <c r="YN247" s="156"/>
      <c r="YO247" s="156"/>
      <c r="YP247" s="156"/>
      <c r="YQ247" s="156"/>
      <c r="YR247" s="156"/>
      <c r="YS247" s="156"/>
      <c r="YT247" s="156"/>
      <c r="YU247" s="156"/>
      <c r="YV247" s="156"/>
      <c r="YW247" s="156"/>
      <c r="YX247" s="156"/>
      <c r="YY247" s="156"/>
      <c r="YZ247" s="156"/>
      <c r="ZA247" s="156"/>
      <c r="ZB247" s="156"/>
      <c r="ZC247" s="156"/>
      <c r="ZD247" s="156"/>
      <c r="ZE247" s="156"/>
      <c r="ZF247" s="156"/>
      <c r="ZG247" s="156"/>
      <c r="ZH247" s="156"/>
      <c r="ZI247" s="156"/>
      <c r="ZJ247" s="156"/>
      <c r="ZK247" s="156"/>
      <c r="ZL247" s="156"/>
      <c r="ZM247" s="156"/>
      <c r="ZN247" s="156"/>
      <c r="ZO247" s="156"/>
      <c r="ZP247" s="156"/>
      <c r="ZQ247" s="156"/>
      <c r="ZR247" s="156"/>
      <c r="ZS247" s="156"/>
      <c r="ZT247" s="156"/>
      <c r="ZU247" s="156"/>
      <c r="ZV247" s="156"/>
      <c r="ZW247" s="156"/>
      <c r="ZX247" s="156"/>
      <c r="ZY247" s="156"/>
      <c r="ZZ247" s="156"/>
      <c r="AAA247" s="156"/>
      <c r="AAB247" s="156"/>
      <c r="AAC247" s="156"/>
      <c r="AAD247" s="156"/>
      <c r="AAE247" s="156"/>
      <c r="AAF247" s="156"/>
      <c r="AAG247" s="156"/>
      <c r="AAH247" s="156"/>
      <c r="AAI247" s="156"/>
      <c r="AAJ247" s="156"/>
      <c r="AAK247" s="156"/>
      <c r="AAL247" s="156"/>
      <c r="AAM247" s="156"/>
      <c r="AAN247" s="156"/>
      <c r="AAO247" s="156"/>
      <c r="AAP247" s="156"/>
      <c r="AAQ247" s="156"/>
      <c r="AAR247" s="156"/>
      <c r="AAS247" s="156"/>
      <c r="AAT247" s="156"/>
      <c r="AAU247" s="156"/>
      <c r="AAV247" s="156"/>
      <c r="AAW247" s="156"/>
      <c r="AAX247" s="156"/>
      <c r="AAY247" s="156"/>
      <c r="AAZ247" s="156"/>
      <c r="ABA247" s="156"/>
      <c r="ABB247" s="156"/>
      <c r="ABC247" s="156"/>
      <c r="ABD247" s="156"/>
      <c r="ABE247" s="156"/>
      <c r="ABF247" s="156"/>
      <c r="ABG247" s="156"/>
      <c r="ABH247" s="156"/>
      <c r="ABI247" s="156"/>
      <c r="ABJ247" s="156"/>
      <c r="ABK247" s="156"/>
      <c r="ABL247" s="156"/>
      <c r="ABM247" s="156"/>
      <c r="ABN247" s="156"/>
      <c r="ABO247" s="156"/>
      <c r="ABP247" s="156"/>
      <c r="ABQ247" s="156"/>
      <c r="ABR247" s="156"/>
      <c r="ABS247" s="156"/>
      <c r="ABT247" s="156"/>
      <c r="ABU247" s="156"/>
      <c r="ABV247" s="156"/>
      <c r="ABW247" s="156"/>
      <c r="ABX247" s="156"/>
      <c r="ABY247" s="156"/>
      <c r="ABZ247" s="156"/>
      <c r="ACA247" s="156"/>
      <c r="ACB247" s="156"/>
      <c r="ACC247" s="156"/>
      <c r="ACD247" s="156"/>
      <c r="ACE247" s="156"/>
      <c r="ACF247" s="156"/>
      <c r="ACG247" s="156"/>
      <c r="ACH247" s="156"/>
      <c r="ACI247" s="156"/>
      <c r="ACJ247" s="156"/>
      <c r="ACK247" s="156"/>
      <c r="ACL247" s="156"/>
      <c r="ACM247" s="156"/>
      <c r="ACN247" s="156"/>
      <c r="ACO247" s="156"/>
      <c r="ACP247" s="156"/>
      <c r="ACQ247" s="156"/>
      <c r="ACR247" s="156"/>
      <c r="ACS247" s="156"/>
      <c r="ACT247" s="156"/>
      <c r="ACU247" s="156"/>
      <c r="ACV247" s="156"/>
      <c r="ACW247" s="156"/>
      <c r="ACX247" s="156"/>
      <c r="ACY247" s="156"/>
      <c r="ACZ247" s="156"/>
      <c r="ADA247" s="156"/>
      <c r="ADB247" s="156"/>
      <c r="ADC247" s="156"/>
      <c r="ADD247" s="156"/>
      <c r="ADE247" s="156"/>
      <c r="ADF247" s="156"/>
      <c r="ADG247" s="156"/>
      <c r="ADH247" s="156"/>
      <c r="ADI247" s="156"/>
      <c r="ADJ247" s="156"/>
      <c r="ADK247" s="156"/>
      <c r="ADL247" s="156"/>
      <c r="ADM247" s="156"/>
      <c r="ADN247" s="156"/>
      <c r="ADO247" s="156"/>
      <c r="ADP247" s="156"/>
      <c r="ADQ247" s="156"/>
      <c r="ADR247" s="156"/>
      <c r="ADS247" s="156"/>
      <c r="ADT247" s="156"/>
      <c r="ADU247" s="156"/>
      <c r="ADV247" s="156"/>
      <c r="ADW247" s="156"/>
      <c r="ADX247" s="156"/>
      <c r="ADY247" s="156"/>
      <c r="ADZ247" s="156"/>
      <c r="AEA247" s="156"/>
      <c r="AEB247" s="156"/>
      <c r="AEC247" s="156"/>
      <c r="AED247" s="156"/>
      <c r="AEE247" s="156"/>
      <c r="AEF247" s="156"/>
      <c r="AEG247" s="156"/>
      <c r="AEH247" s="156"/>
      <c r="AEI247" s="156"/>
      <c r="AEJ247" s="156"/>
      <c r="AEK247" s="156"/>
      <c r="AEL247" s="156"/>
      <c r="AEM247" s="156"/>
      <c r="AEN247" s="156"/>
      <c r="AEO247" s="156"/>
      <c r="AEP247" s="156"/>
      <c r="AEQ247" s="156"/>
      <c r="AER247" s="156"/>
      <c r="AES247" s="156"/>
      <c r="AET247" s="156"/>
      <c r="AEU247" s="156"/>
      <c r="AEV247" s="156"/>
      <c r="AEW247" s="156"/>
      <c r="AEX247" s="156"/>
      <c r="AEY247" s="156"/>
      <c r="AEZ247" s="156"/>
      <c r="AFA247" s="156"/>
      <c r="AFB247" s="156"/>
      <c r="AFC247" s="156"/>
      <c r="AFD247" s="156"/>
      <c r="AFE247" s="156"/>
      <c r="AFF247" s="156"/>
      <c r="AFG247" s="156"/>
      <c r="AFH247" s="156"/>
      <c r="AFI247" s="156"/>
      <c r="AFJ247" s="156"/>
      <c r="AFK247" s="156"/>
      <c r="AFL247" s="156"/>
      <c r="AFM247" s="156"/>
      <c r="AFN247" s="156"/>
      <c r="AFO247" s="156"/>
      <c r="AFP247" s="156"/>
      <c r="AFQ247" s="156"/>
      <c r="AFR247" s="156"/>
      <c r="AFS247" s="156"/>
      <c r="AFT247" s="156"/>
      <c r="AFU247" s="156"/>
      <c r="AFV247" s="156"/>
      <c r="AFW247" s="156"/>
      <c r="AFX247" s="156"/>
      <c r="AFY247" s="156"/>
      <c r="AFZ247" s="156"/>
      <c r="AGA247" s="156"/>
      <c r="AGB247" s="156"/>
      <c r="AGC247" s="156"/>
      <c r="AGD247" s="156"/>
      <c r="AGE247" s="156"/>
      <c r="AGF247" s="156"/>
      <c r="AGG247" s="156"/>
      <c r="AGH247" s="156"/>
      <c r="AGI247" s="156"/>
      <c r="AGJ247" s="156"/>
      <c r="AGK247" s="156"/>
      <c r="AGL247" s="156"/>
      <c r="AGM247" s="156"/>
      <c r="AGN247" s="156"/>
      <c r="AGO247" s="156"/>
      <c r="AGP247" s="156"/>
      <c r="AGQ247" s="156"/>
      <c r="AGR247" s="156"/>
      <c r="AGS247" s="156"/>
      <c r="AGT247" s="156"/>
      <c r="AGU247" s="156"/>
      <c r="AGV247" s="156"/>
      <c r="AGW247" s="156"/>
      <c r="AGX247" s="156"/>
      <c r="AGY247" s="156"/>
      <c r="AGZ247" s="156"/>
      <c r="AHA247" s="156"/>
      <c r="AHB247" s="156"/>
      <c r="AHC247" s="156"/>
      <c r="AHD247" s="156"/>
      <c r="AHE247" s="156"/>
      <c r="AHF247" s="156"/>
      <c r="AHG247" s="156"/>
      <c r="AHH247" s="156"/>
      <c r="AHI247" s="156"/>
      <c r="AHJ247" s="156"/>
      <c r="AHK247" s="156"/>
      <c r="AHL247" s="156"/>
      <c r="AHM247" s="156"/>
      <c r="AHN247" s="156"/>
      <c r="AHO247" s="156"/>
      <c r="AHP247" s="156"/>
      <c r="AHQ247" s="156"/>
      <c r="AHR247" s="156"/>
      <c r="AHS247" s="156"/>
      <c r="AHT247" s="156"/>
      <c r="AHU247" s="156"/>
      <c r="AHV247" s="156"/>
      <c r="AHW247" s="156"/>
      <c r="AHX247" s="156"/>
      <c r="AHY247" s="156"/>
      <c r="AHZ247" s="156"/>
      <c r="AIA247" s="156"/>
      <c r="AIB247" s="156"/>
      <c r="AIC247" s="156"/>
      <c r="AID247" s="156"/>
      <c r="AIE247" s="156"/>
      <c r="AIF247" s="156"/>
      <c r="AIG247" s="156"/>
      <c r="AIH247" s="156"/>
      <c r="AII247" s="156"/>
      <c r="AIJ247" s="156"/>
      <c r="AIK247" s="156"/>
      <c r="AIL247" s="156"/>
      <c r="AIM247" s="156"/>
      <c r="AIN247" s="156"/>
      <c r="AIO247" s="156"/>
      <c r="AIP247" s="156"/>
      <c r="AIQ247" s="156"/>
      <c r="AIR247" s="156"/>
      <c r="AIS247" s="156"/>
      <c r="AIT247" s="156"/>
      <c r="AIU247" s="156"/>
      <c r="AIV247" s="156"/>
      <c r="AIW247" s="156"/>
      <c r="AIX247" s="156"/>
      <c r="AIY247" s="156"/>
      <c r="AIZ247" s="156"/>
      <c r="AJA247" s="156"/>
      <c r="AJB247" s="156"/>
      <c r="AJC247" s="156"/>
      <c r="AJD247" s="156"/>
      <c r="AJE247" s="156"/>
      <c r="AJF247" s="156"/>
      <c r="AJG247" s="156"/>
      <c r="AJH247" s="156"/>
      <c r="AJI247" s="156"/>
      <c r="AJJ247" s="156"/>
      <c r="AJK247" s="156"/>
      <c r="AJL247" s="156"/>
      <c r="AJM247" s="156"/>
      <c r="AJN247" s="156"/>
      <c r="AJO247" s="156"/>
      <c r="AJP247" s="156"/>
      <c r="AJQ247" s="156"/>
      <c r="AJR247" s="156"/>
      <c r="AJS247" s="156"/>
      <c r="AJT247" s="156"/>
      <c r="AJU247" s="156"/>
      <c r="AJV247" s="156"/>
      <c r="AJW247" s="156"/>
      <c r="AJX247" s="156"/>
      <c r="AJY247" s="156"/>
      <c r="AJZ247" s="156"/>
      <c r="AKA247" s="156"/>
      <c r="AKB247" s="156"/>
      <c r="AKC247" s="156"/>
      <c r="AKD247" s="156"/>
      <c r="AKE247" s="156"/>
      <c r="AKF247" s="156"/>
      <c r="AKG247" s="156"/>
      <c r="AKH247" s="156"/>
      <c r="AKI247" s="156"/>
      <c r="AKJ247" s="156"/>
      <c r="AKK247" s="156"/>
      <c r="AKL247" s="156"/>
      <c r="AKM247" s="156"/>
      <c r="AKN247" s="156"/>
      <c r="AKO247" s="156"/>
      <c r="AKP247" s="156"/>
      <c r="AKQ247" s="156"/>
      <c r="AKR247" s="156"/>
      <c r="AKS247" s="156"/>
      <c r="AKT247" s="156"/>
      <c r="AKU247" s="156"/>
      <c r="AKV247" s="156"/>
      <c r="AKW247" s="156"/>
      <c r="AKX247" s="156"/>
      <c r="AKY247" s="156"/>
      <c r="AKZ247" s="156"/>
      <c r="ALA247" s="156"/>
      <c r="ALB247" s="156"/>
      <c r="ALC247" s="156"/>
      <c r="ALD247" s="156"/>
      <c r="ALE247" s="156"/>
      <c r="ALF247" s="156"/>
      <c r="ALG247" s="156"/>
      <c r="ALH247" s="156"/>
      <c r="ALI247" s="156"/>
      <c r="ALJ247" s="156"/>
      <c r="ALK247" s="156"/>
      <c r="ALL247" s="156"/>
      <c r="ALM247" s="156"/>
      <c r="ALN247" s="156"/>
      <c r="ALO247" s="156"/>
      <c r="ALP247" s="156"/>
      <c r="ALQ247" s="156"/>
      <c r="ALR247" s="156"/>
      <c r="ALS247" s="156"/>
      <c r="ALT247" s="156"/>
      <c r="ALU247" s="156"/>
      <c r="ALV247" s="156"/>
      <c r="ALW247" s="156"/>
      <c r="ALX247" s="156"/>
      <c r="ALY247" s="156"/>
      <c r="ALZ247" s="156"/>
      <c r="AMA247" s="156"/>
      <c r="AMB247" s="156"/>
      <c r="AMC247" s="156"/>
      <c r="AMD247" s="156"/>
      <c r="AME247" s="156"/>
      <c r="AMF247" s="156"/>
      <c r="AMG247" s="156"/>
      <c r="AMH247" s="156"/>
      <c r="AMI247" s="156"/>
    </row>
    <row r="248" spans="1:1023">
      <c r="A248" s="287" t="s">
        <v>220</v>
      </c>
      <c r="B248" s="289" t="s">
        <v>221</v>
      </c>
      <c r="C248" s="289" t="s">
        <v>222</v>
      </c>
      <c r="D248" s="285" t="s">
        <v>223</v>
      </c>
      <c r="E248" s="285"/>
      <c r="F248" s="285"/>
      <c r="G248" s="289" t="s">
        <v>224</v>
      </c>
      <c r="H248" s="285" t="s">
        <v>225</v>
      </c>
      <c r="I248" s="285"/>
      <c r="J248" s="285"/>
      <c r="K248" s="285"/>
      <c r="L248" s="285" t="s">
        <v>226</v>
      </c>
      <c r="M248" s="285"/>
      <c r="N248" s="285"/>
      <c r="O248" s="285"/>
    </row>
    <row r="249" spans="1:1023">
      <c r="A249" s="288"/>
      <c r="B249" s="290"/>
      <c r="C249" s="291"/>
      <c r="D249" s="167" t="s">
        <v>227</v>
      </c>
      <c r="E249" s="167" t="s">
        <v>228</v>
      </c>
      <c r="F249" s="167" t="s">
        <v>229</v>
      </c>
      <c r="G249" s="291"/>
      <c r="H249" s="167" t="s">
        <v>230</v>
      </c>
      <c r="I249" s="167" t="s">
        <v>231</v>
      </c>
      <c r="J249" s="167" t="s">
        <v>232</v>
      </c>
      <c r="K249" s="167" t="s">
        <v>233</v>
      </c>
      <c r="L249" s="167" t="s">
        <v>234</v>
      </c>
      <c r="M249" s="167" t="s">
        <v>235</v>
      </c>
      <c r="N249" s="167" t="s">
        <v>236</v>
      </c>
      <c r="O249" s="167" t="s">
        <v>237</v>
      </c>
    </row>
    <row r="250" spans="1:1023">
      <c r="A250" s="168">
        <v>1</v>
      </c>
      <c r="B250" s="168">
        <v>2</v>
      </c>
      <c r="C250" s="168">
        <v>3</v>
      </c>
      <c r="D250" s="168">
        <v>4</v>
      </c>
      <c r="E250" s="168">
        <v>5</v>
      </c>
      <c r="F250" s="168">
        <v>6</v>
      </c>
      <c r="G250" s="168">
        <v>7</v>
      </c>
      <c r="H250" s="168">
        <v>8</v>
      </c>
      <c r="I250" s="168">
        <v>9</v>
      </c>
      <c r="J250" s="168">
        <v>10</v>
      </c>
      <c r="K250" s="168">
        <v>11</v>
      </c>
      <c r="L250" s="168">
        <v>12</v>
      </c>
      <c r="M250" s="168">
        <v>13</v>
      </c>
      <c r="N250" s="168">
        <v>14</v>
      </c>
      <c r="O250" s="168">
        <v>15</v>
      </c>
    </row>
    <row r="251" spans="1:1023">
      <c r="A251" s="286" t="s">
        <v>238</v>
      </c>
      <c r="B251" s="286"/>
      <c r="C251" s="286"/>
      <c r="D251" s="286"/>
      <c r="E251" s="286"/>
      <c r="F251" s="286"/>
      <c r="G251" s="286"/>
      <c r="H251" s="286"/>
      <c r="I251" s="286"/>
      <c r="J251" s="286"/>
      <c r="K251" s="286"/>
      <c r="L251" s="286"/>
      <c r="M251" s="286"/>
      <c r="N251" s="286"/>
      <c r="O251" s="286"/>
    </row>
    <row r="252" spans="1:1023" ht="15" customHeight="1">
      <c r="A252" s="169" t="s">
        <v>291</v>
      </c>
      <c r="B252" s="173" t="s">
        <v>267</v>
      </c>
      <c r="C252" s="169">
        <v>30</v>
      </c>
      <c r="D252" s="174">
        <v>0.93</v>
      </c>
      <c r="E252" s="174">
        <v>0.06</v>
      </c>
      <c r="F252" s="174">
        <v>1.95</v>
      </c>
      <c r="G252" s="169">
        <v>12</v>
      </c>
      <c r="H252" s="174">
        <v>0.03</v>
      </c>
      <c r="I252" s="169">
        <v>3</v>
      </c>
      <c r="J252" s="169">
        <v>15</v>
      </c>
      <c r="K252" s="174">
        <v>0.06</v>
      </c>
      <c r="L252" s="169">
        <v>6</v>
      </c>
      <c r="M252" s="175">
        <v>18.600000000000001</v>
      </c>
      <c r="N252" s="175">
        <v>6.3</v>
      </c>
      <c r="O252" s="174">
        <v>0.21</v>
      </c>
    </row>
    <row r="253" spans="1:1023" ht="15" customHeight="1">
      <c r="A253" s="169" t="s">
        <v>288</v>
      </c>
      <c r="B253" s="170" t="s">
        <v>580</v>
      </c>
      <c r="C253" s="171">
        <v>120</v>
      </c>
      <c r="D253" s="183">
        <v>18.489999999999998</v>
      </c>
      <c r="E253" s="172">
        <v>8.64</v>
      </c>
      <c r="F253" s="172">
        <v>6.87</v>
      </c>
      <c r="G253" s="172">
        <v>184.87</v>
      </c>
      <c r="H253" s="172">
        <v>0.13</v>
      </c>
      <c r="I253" s="183">
        <v>34.6</v>
      </c>
      <c r="J253" s="172">
        <v>382.32</v>
      </c>
      <c r="K253" s="172">
        <v>2.2199999999999998</v>
      </c>
      <c r="L253" s="172">
        <v>69.47</v>
      </c>
      <c r="M253" s="172">
        <v>210.81</v>
      </c>
      <c r="N253" s="172">
        <v>63.29</v>
      </c>
      <c r="O253" s="172">
        <v>7.7799999999999994</v>
      </c>
    </row>
    <row r="254" spans="1:1023" ht="15" customHeight="1">
      <c r="A254" s="169" t="s">
        <v>282</v>
      </c>
      <c r="B254" s="173" t="s">
        <v>46</v>
      </c>
      <c r="C254" s="169">
        <v>150</v>
      </c>
      <c r="D254" s="174">
        <v>2.38</v>
      </c>
      <c r="E254" s="174">
        <v>2.34</v>
      </c>
      <c r="F254" s="174">
        <v>25.16</v>
      </c>
      <c r="G254" s="174">
        <v>131.18</v>
      </c>
      <c r="H254" s="174">
        <v>0.03</v>
      </c>
      <c r="I254" s="176"/>
      <c r="J254" s="176"/>
      <c r="K254" s="174">
        <v>0.38</v>
      </c>
      <c r="L254" s="175">
        <v>6.4</v>
      </c>
      <c r="M254" s="174">
        <v>51.79</v>
      </c>
      <c r="N254" s="174">
        <v>17.22</v>
      </c>
      <c r="O254" s="174">
        <v>0.38</v>
      </c>
    </row>
    <row r="255" spans="1:1023" ht="15" customHeight="1">
      <c r="A255" s="169" t="s">
        <v>284</v>
      </c>
      <c r="B255" s="173" t="s">
        <v>244</v>
      </c>
      <c r="C255" s="169">
        <v>200</v>
      </c>
      <c r="D255" s="175">
        <v>0.2</v>
      </c>
      <c r="E255" s="174">
        <v>0.02</v>
      </c>
      <c r="F255" s="174">
        <v>11.05</v>
      </c>
      <c r="G255" s="174">
        <v>45.41</v>
      </c>
      <c r="H255" s="176"/>
      <c r="I255" s="175">
        <v>0.1</v>
      </c>
      <c r="J255" s="175">
        <v>0.5</v>
      </c>
      <c r="K255" s="176"/>
      <c r="L255" s="174">
        <v>5.28</v>
      </c>
      <c r="M255" s="174">
        <v>8.24</v>
      </c>
      <c r="N255" s="175">
        <v>4.4000000000000004</v>
      </c>
      <c r="O255" s="174">
        <v>0.85</v>
      </c>
    </row>
    <row r="256" spans="1:1023" ht="15" customHeight="1">
      <c r="A256" s="169"/>
      <c r="B256" s="173" t="s">
        <v>24</v>
      </c>
      <c r="C256" s="169">
        <v>50</v>
      </c>
      <c r="D256" s="174">
        <v>4.04</v>
      </c>
      <c r="E256" s="174">
        <v>2.42</v>
      </c>
      <c r="F256" s="174">
        <v>25.75</v>
      </c>
      <c r="G256" s="175">
        <v>143.5</v>
      </c>
      <c r="H256" s="174">
        <v>0.16</v>
      </c>
      <c r="I256" s="176"/>
      <c r="J256" s="174">
        <v>0.12</v>
      </c>
      <c r="K256" s="175">
        <v>0.2</v>
      </c>
      <c r="L256" s="174">
        <v>71.52</v>
      </c>
      <c r="M256" s="174">
        <v>88.05</v>
      </c>
      <c r="N256" s="175">
        <v>35.299999999999997</v>
      </c>
      <c r="O256" s="174">
        <v>1.52</v>
      </c>
    </row>
    <row r="257" spans="1:15">
      <c r="A257" s="293" t="s">
        <v>240</v>
      </c>
      <c r="B257" s="293"/>
      <c r="C257" s="168">
        <v>550</v>
      </c>
      <c r="D257" s="174">
        <v>26.04</v>
      </c>
      <c r="E257" s="174">
        <v>13.48</v>
      </c>
      <c r="F257" s="174">
        <v>70.78</v>
      </c>
      <c r="G257" s="174">
        <v>516.96</v>
      </c>
      <c r="H257" s="174">
        <v>0.35</v>
      </c>
      <c r="I257" s="175">
        <v>37.700000000000003</v>
      </c>
      <c r="J257" s="174">
        <v>397.94</v>
      </c>
      <c r="K257" s="174">
        <v>2.86</v>
      </c>
      <c r="L257" s="174">
        <v>158.66999999999999</v>
      </c>
      <c r="M257" s="174">
        <v>377.49</v>
      </c>
      <c r="N257" s="174">
        <v>126.51</v>
      </c>
      <c r="O257" s="174">
        <v>10.74</v>
      </c>
    </row>
    <row r="258" spans="1:15">
      <c r="A258" s="286" t="s">
        <v>311</v>
      </c>
      <c r="B258" s="286"/>
      <c r="C258" s="286"/>
      <c r="D258" s="286"/>
      <c r="E258" s="286"/>
      <c r="F258" s="286"/>
      <c r="G258" s="286"/>
      <c r="H258" s="286"/>
      <c r="I258" s="286"/>
      <c r="J258" s="286"/>
      <c r="K258" s="286"/>
      <c r="L258" s="286"/>
      <c r="M258" s="286"/>
      <c r="N258" s="286"/>
      <c r="O258" s="286"/>
    </row>
    <row r="259" spans="1:15" ht="15" customHeight="1">
      <c r="A259" s="169" t="s">
        <v>278</v>
      </c>
      <c r="B259" s="173" t="s">
        <v>57</v>
      </c>
      <c r="C259" s="169">
        <v>150</v>
      </c>
      <c r="D259" s="175">
        <v>0.6</v>
      </c>
      <c r="E259" s="174">
        <v>0.45</v>
      </c>
      <c r="F259" s="174">
        <v>15.45</v>
      </c>
      <c r="G259" s="175">
        <v>70.5</v>
      </c>
      <c r="H259" s="174">
        <v>0.03</v>
      </c>
      <c r="I259" s="175">
        <v>7.5</v>
      </c>
      <c r="J259" s="169">
        <v>3</v>
      </c>
      <c r="K259" s="175">
        <v>0.6</v>
      </c>
      <c r="L259" s="175">
        <v>28.5</v>
      </c>
      <c r="M259" s="169">
        <v>24</v>
      </c>
      <c r="N259" s="169">
        <v>18</v>
      </c>
      <c r="O259" s="174">
        <v>3.45</v>
      </c>
    </row>
    <row r="260" spans="1:15" ht="15" customHeight="1">
      <c r="A260" s="169"/>
      <c r="B260" s="173" t="s">
        <v>266</v>
      </c>
      <c r="C260" s="169">
        <v>200</v>
      </c>
      <c r="D260" s="174">
        <v>1.23</v>
      </c>
      <c r="E260" s="174">
        <v>2.02</v>
      </c>
      <c r="F260" s="174">
        <v>10.17</v>
      </c>
      <c r="G260" s="175">
        <v>204.7</v>
      </c>
      <c r="H260" s="174">
        <v>0.04</v>
      </c>
      <c r="I260" s="175">
        <v>4.4000000000000004</v>
      </c>
      <c r="J260" s="174">
        <v>19.89</v>
      </c>
      <c r="K260" s="176"/>
      <c r="L260" s="174">
        <v>39.729999999999997</v>
      </c>
      <c r="M260" s="174">
        <v>28.69</v>
      </c>
      <c r="N260" s="174">
        <v>6.16</v>
      </c>
      <c r="O260" s="174">
        <v>0.53</v>
      </c>
    </row>
    <row r="261" spans="1:15">
      <c r="A261" s="293" t="s">
        <v>312</v>
      </c>
      <c r="B261" s="293"/>
      <c r="C261" s="168">
        <v>350</v>
      </c>
      <c r="D261" s="174">
        <v>1.83</v>
      </c>
      <c r="E261" s="174">
        <v>2.4700000000000002</v>
      </c>
      <c r="F261" s="174">
        <v>25.62</v>
      </c>
      <c r="G261" s="175">
        <v>275.2</v>
      </c>
      <c r="H261" s="174">
        <v>7.0000000000000007E-2</v>
      </c>
      <c r="I261" s="175">
        <v>11.9</v>
      </c>
      <c r="J261" s="174">
        <v>22.89</v>
      </c>
      <c r="K261" s="175">
        <v>0.6</v>
      </c>
      <c r="L261" s="174">
        <v>68.23</v>
      </c>
      <c r="M261" s="174">
        <v>52.69</v>
      </c>
      <c r="N261" s="174">
        <v>24.16</v>
      </c>
      <c r="O261" s="174">
        <v>3.98</v>
      </c>
    </row>
    <row r="262" spans="1:15">
      <c r="A262" s="286" t="s">
        <v>33</v>
      </c>
      <c r="B262" s="286"/>
      <c r="C262" s="286"/>
      <c r="D262" s="286"/>
      <c r="E262" s="286"/>
      <c r="F262" s="286"/>
      <c r="G262" s="286"/>
      <c r="H262" s="286"/>
      <c r="I262" s="286"/>
      <c r="J262" s="286"/>
      <c r="K262" s="286"/>
      <c r="L262" s="286"/>
      <c r="M262" s="286"/>
      <c r="N262" s="286"/>
      <c r="O262" s="286"/>
    </row>
    <row r="263" spans="1:15" ht="15" customHeight="1">
      <c r="A263" s="169" t="s">
        <v>307</v>
      </c>
      <c r="B263" s="173" t="s">
        <v>115</v>
      </c>
      <c r="C263" s="169">
        <v>60</v>
      </c>
      <c r="D263" s="174">
        <v>0.75</v>
      </c>
      <c r="E263" s="174">
        <v>0.06</v>
      </c>
      <c r="F263" s="169">
        <v>7</v>
      </c>
      <c r="G263" s="174">
        <v>32.270000000000003</v>
      </c>
      <c r="H263" s="174">
        <v>0.03</v>
      </c>
      <c r="I263" s="175">
        <v>2.9</v>
      </c>
      <c r="J263" s="169">
        <v>1160</v>
      </c>
      <c r="K263" s="174">
        <v>0.23</v>
      </c>
      <c r="L263" s="174">
        <v>15.75</v>
      </c>
      <c r="M263" s="175">
        <v>31.9</v>
      </c>
      <c r="N263" s="174">
        <v>22.04</v>
      </c>
      <c r="O263" s="174">
        <v>0.42</v>
      </c>
    </row>
    <row r="264" spans="1:15" ht="15" customHeight="1">
      <c r="A264" s="169" t="s">
        <v>294</v>
      </c>
      <c r="B264" s="173" t="s">
        <v>275</v>
      </c>
      <c r="C264" s="169">
        <v>200</v>
      </c>
      <c r="D264" s="174">
        <v>3.52</v>
      </c>
      <c r="E264" s="174">
        <v>5.24</v>
      </c>
      <c r="F264" s="174">
        <v>8.76</v>
      </c>
      <c r="G264" s="174">
        <v>96.57</v>
      </c>
      <c r="H264" s="174">
        <v>0.05</v>
      </c>
      <c r="I264" s="174">
        <v>15.78</v>
      </c>
      <c r="J264" s="175">
        <v>162.6</v>
      </c>
      <c r="K264" s="174">
        <v>0.67</v>
      </c>
      <c r="L264" s="174">
        <v>31.87</v>
      </c>
      <c r="M264" s="174">
        <v>39.229999999999997</v>
      </c>
      <c r="N264" s="174">
        <v>21.16</v>
      </c>
      <c r="O264" s="174">
        <v>1.23</v>
      </c>
    </row>
    <row r="265" spans="1:15" ht="15" customHeight="1">
      <c r="A265" s="169" t="s">
        <v>308</v>
      </c>
      <c r="B265" s="173" t="s">
        <v>191</v>
      </c>
      <c r="C265" s="169">
        <v>200</v>
      </c>
      <c r="D265" s="174">
        <v>18.079999999999998</v>
      </c>
      <c r="E265" s="174">
        <v>13.32</v>
      </c>
      <c r="F265" s="174">
        <v>24.75</v>
      </c>
      <c r="G265" s="174">
        <v>291.72000000000003</v>
      </c>
      <c r="H265" s="174">
        <v>0.27</v>
      </c>
      <c r="I265" s="174">
        <v>36.01</v>
      </c>
      <c r="J265" s="174">
        <v>44.45</v>
      </c>
      <c r="K265" s="174">
        <v>1.29</v>
      </c>
      <c r="L265" s="174">
        <v>37.06</v>
      </c>
      <c r="M265" s="174">
        <v>95.14</v>
      </c>
      <c r="N265" s="174">
        <v>56.49</v>
      </c>
      <c r="O265" s="174">
        <v>3.93</v>
      </c>
    </row>
    <row r="266" spans="1:15" ht="15" customHeight="1">
      <c r="A266" s="169" t="s">
        <v>295</v>
      </c>
      <c r="B266" s="173" t="s">
        <v>248</v>
      </c>
      <c r="C266" s="169">
        <v>180</v>
      </c>
      <c r="D266" s="174">
        <v>0.14000000000000001</v>
      </c>
      <c r="E266" s="174">
        <v>0.04</v>
      </c>
      <c r="F266" s="174">
        <v>11.89</v>
      </c>
      <c r="G266" s="174">
        <v>49.26</v>
      </c>
      <c r="H266" s="174">
        <v>0.01</v>
      </c>
      <c r="I266" s="175">
        <v>2.7</v>
      </c>
      <c r="J266" s="176"/>
      <c r="K266" s="174">
        <v>0.05</v>
      </c>
      <c r="L266" s="174">
        <v>6.96</v>
      </c>
      <c r="M266" s="175">
        <v>5.4</v>
      </c>
      <c r="N266" s="174">
        <v>4.68</v>
      </c>
      <c r="O266" s="174">
        <v>0.12</v>
      </c>
    </row>
    <row r="267" spans="1:15" ht="15" customHeight="1">
      <c r="A267" s="169"/>
      <c r="B267" s="173" t="s">
        <v>24</v>
      </c>
      <c r="C267" s="169">
        <v>80</v>
      </c>
      <c r="D267" s="174">
        <v>5.42</v>
      </c>
      <c r="E267" s="174">
        <v>3.54</v>
      </c>
      <c r="F267" s="174">
        <v>33.61</v>
      </c>
      <c r="G267" s="174">
        <v>191.26</v>
      </c>
      <c r="H267" s="174">
        <v>0.21</v>
      </c>
      <c r="I267" s="176"/>
      <c r="J267" s="174">
        <v>0.18</v>
      </c>
      <c r="K267" s="174">
        <v>0.28000000000000003</v>
      </c>
      <c r="L267" s="174">
        <v>107.36</v>
      </c>
      <c r="M267" s="174">
        <v>122.32</v>
      </c>
      <c r="N267" s="175">
        <v>50.4</v>
      </c>
      <c r="O267" s="174">
        <v>2.13</v>
      </c>
    </row>
    <row r="268" spans="1:15">
      <c r="A268" s="293" t="s">
        <v>49</v>
      </c>
      <c r="B268" s="293"/>
      <c r="C268" s="168">
        <v>720</v>
      </c>
      <c r="D268" s="174">
        <v>27.91</v>
      </c>
      <c r="E268" s="174">
        <v>22.2</v>
      </c>
      <c r="F268" s="174">
        <v>86.01</v>
      </c>
      <c r="G268" s="174">
        <v>661.08</v>
      </c>
      <c r="H268" s="174">
        <v>0.56999999999999995</v>
      </c>
      <c r="I268" s="174">
        <v>57.39</v>
      </c>
      <c r="J268" s="174">
        <v>1367.23</v>
      </c>
      <c r="K268" s="174">
        <v>2.52</v>
      </c>
      <c r="L268" s="169">
        <v>199</v>
      </c>
      <c r="M268" s="174">
        <v>293.99</v>
      </c>
      <c r="N268" s="174">
        <v>154.77000000000001</v>
      </c>
      <c r="O268" s="174">
        <v>7.83</v>
      </c>
    </row>
    <row r="269" spans="1:15">
      <c r="A269" s="286" t="s">
        <v>53</v>
      </c>
      <c r="B269" s="286"/>
      <c r="C269" s="286"/>
      <c r="D269" s="286"/>
      <c r="E269" s="286"/>
      <c r="F269" s="286"/>
      <c r="G269" s="286"/>
      <c r="H269" s="286"/>
      <c r="I269" s="286"/>
      <c r="J269" s="286"/>
      <c r="K269" s="286"/>
      <c r="L269" s="286"/>
      <c r="M269" s="286"/>
      <c r="N269" s="286"/>
      <c r="O269" s="286"/>
    </row>
    <row r="270" spans="1:15" ht="15" customHeight="1">
      <c r="A270" s="169" t="s">
        <v>278</v>
      </c>
      <c r="B270" s="173" t="s">
        <v>71</v>
      </c>
      <c r="C270" s="169">
        <v>100</v>
      </c>
      <c r="D270" s="175">
        <v>0.6</v>
      </c>
      <c r="E270" s="175">
        <v>0.6</v>
      </c>
      <c r="F270" s="175">
        <v>15.4</v>
      </c>
      <c r="G270" s="169">
        <v>72</v>
      </c>
      <c r="H270" s="174">
        <v>0.05</v>
      </c>
      <c r="I270" s="169">
        <v>6</v>
      </c>
      <c r="J270" s="169">
        <v>5</v>
      </c>
      <c r="K270" s="175">
        <v>0.4</v>
      </c>
      <c r="L270" s="169">
        <v>30</v>
      </c>
      <c r="M270" s="169">
        <v>22</v>
      </c>
      <c r="N270" s="169">
        <v>17</v>
      </c>
      <c r="O270" s="175">
        <v>0.6</v>
      </c>
    </row>
    <row r="271" spans="1:15" ht="15" customHeight="1">
      <c r="A271" s="169"/>
      <c r="B271" s="173" t="s">
        <v>266</v>
      </c>
      <c r="C271" s="169">
        <v>200</v>
      </c>
      <c r="D271" s="174">
        <v>1.23</v>
      </c>
      <c r="E271" s="174">
        <v>2.02</v>
      </c>
      <c r="F271" s="174">
        <v>10.17</v>
      </c>
      <c r="G271" s="175">
        <v>204.7</v>
      </c>
      <c r="H271" s="174">
        <v>0.04</v>
      </c>
      <c r="I271" s="175">
        <v>4.4000000000000004</v>
      </c>
      <c r="J271" s="174">
        <v>19.89</v>
      </c>
      <c r="K271" s="176"/>
      <c r="L271" s="174">
        <v>39.729999999999997</v>
      </c>
      <c r="M271" s="174">
        <v>28.69</v>
      </c>
      <c r="N271" s="174">
        <v>6.16</v>
      </c>
      <c r="O271" s="174">
        <v>0.53</v>
      </c>
    </row>
    <row r="272" spans="1:15">
      <c r="A272" s="293" t="s">
        <v>59</v>
      </c>
      <c r="B272" s="293"/>
      <c r="C272" s="168">
        <v>300</v>
      </c>
      <c r="D272" s="174">
        <v>1.83</v>
      </c>
      <c r="E272" s="174">
        <v>2.62</v>
      </c>
      <c r="F272" s="174">
        <v>25.57</v>
      </c>
      <c r="G272" s="175">
        <v>276.7</v>
      </c>
      <c r="H272" s="174">
        <v>0.09</v>
      </c>
      <c r="I272" s="175">
        <v>10.4</v>
      </c>
      <c r="J272" s="174">
        <v>24.89</v>
      </c>
      <c r="K272" s="175">
        <v>0.4</v>
      </c>
      <c r="L272" s="174">
        <v>69.73</v>
      </c>
      <c r="M272" s="174">
        <v>50.69</v>
      </c>
      <c r="N272" s="174">
        <v>23.16</v>
      </c>
      <c r="O272" s="174">
        <v>1.1299999999999999</v>
      </c>
    </row>
    <row r="273" spans="1:1023">
      <c r="A273" s="293" t="s">
        <v>242</v>
      </c>
      <c r="B273" s="293"/>
      <c r="C273" s="177">
        <v>1920</v>
      </c>
      <c r="D273" s="174">
        <v>57.61</v>
      </c>
      <c r="E273" s="174">
        <v>40.770000000000003</v>
      </c>
      <c r="F273" s="174">
        <v>207.98</v>
      </c>
      <c r="G273" s="174">
        <v>1729.94</v>
      </c>
      <c r="H273" s="174">
        <v>1.08</v>
      </c>
      <c r="I273" s="174">
        <v>117.39</v>
      </c>
      <c r="J273" s="174">
        <v>1812.95</v>
      </c>
      <c r="K273" s="174">
        <v>6.38</v>
      </c>
      <c r="L273" s="174">
        <v>495.63</v>
      </c>
      <c r="M273" s="174">
        <v>774.86</v>
      </c>
      <c r="N273" s="175">
        <v>328.6</v>
      </c>
      <c r="O273" s="174">
        <v>23.68</v>
      </c>
    </row>
    <row r="274" spans="1:1023" s="158" customFormat="1">
      <c r="A274" s="159" t="s">
        <v>261</v>
      </c>
      <c r="B274" s="154" t="s">
        <v>264</v>
      </c>
      <c r="C274" s="154"/>
      <c r="D274" s="154"/>
      <c r="E274" s="154"/>
      <c r="F274" s="283"/>
      <c r="G274" s="283"/>
      <c r="H274" s="292"/>
      <c r="I274" s="292"/>
      <c r="J274" s="292"/>
      <c r="K274" s="292"/>
      <c r="L274" s="292"/>
      <c r="M274" s="292"/>
      <c r="N274" s="156"/>
      <c r="O274" s="156"/>
      <c r="P274" s="156"/>
      <c r="Q274" s="156"/>
      <c r="R274" s="156"/>
      <c r="S274" s="156"/>
      <c r="T274" s="156"/>
      <c r="U274" s="156"/>
      <c r="V274" s="156"/>
      <c r="W274" s="156"/>
      <c r="X274" s="156"/>
      <c r="Y274" s="156"/>
      <c r="Z274" s="156"/>
      <c r="AA274" s="156"/>
      <c r="AB274" s="156"/>
      <c r="AC274" s="156"/>
      <c r="AD274" s="156"/>
      <c r="AE274" s="156"/>
      <c r="AF274" s="156"/>
      <c r="AG274" s="156"/>
      <c r="AH274" s="156"/>
      <c r="AI274" s="156"/>
      <c r="AJ274" s="156"/>
      <c r="AK274" s="156"/>
      <c r="AL274" s="156"/>
      <c r="AM274" s="156"/>
      <c r="AN274" s="156"/>
      <c r="AO274" s="156"/>
      <c r="AP274" s="156"/>
      <c r="AQ274" s="156"/>
      <c r="AR274" s="156"/>
      <c r="AS274" s="156"/>
      <c r="AT274" s="156"/>
      <c r="AU274" s="156"/>
      <c r="AV274" s="156"/>
      <c r="AW274" s="156"/>
      <c r="AX274" s="156"/>
      <c r="AY274" s="156"/>
      <c r="AZ274" s="156"/>
      <c r="BA274" s="156"/>
      <c r="BB274" s="156"/>
      <c r="BC274" s="156"/>
      <c r="BD274" s="156"/>
      <c r="BE274" s="156"/>
      <c r="BF274" s="156"/>
      <c r="BG274" s="156"/>
      <c r="BH274" s="156"/>
      <c r="BI274" s="156"/>
      <c r="BJ274" s="156"/>
      <c r="BK274" s="156"/>
      <c r="BL274" s="156"/>
      <c r="BM274" s="156"/>
      <c r="BN274" s="156"/>
      <c r="BO274" s="156"/>
      <c r="BP274" s="156"/>
      <c r="BQ274" s="156"/>
      <c r="BR274" s="156"/>
      <c r="BS274" s="156"/>
      <c r="BT274" s="156"/>
      <c r="BU274" s="156"/>
      <c r="BV274" s="156"/>
      <c r="BW274" s="156"/>
      <c r="BX274" s="156"/>
      <c r="BY274" s="156"/>
      <c r="BZ274" s="156"/>
      <c r="CA274" s="156"/>
      <c r="CB274" s="156"/>
      <c r="CC274" s="156"/>
      <c r="CD274" s="156"/>
      <c r="CE274" s="156"/>
      <c r="CF274" s="156"/>
      <c r="CG274" s="156"/>
      <c r="CH274" s="156"/>
      <c r="CI274" s="156"/>
      <c r="CJ274" s="156"/>
      <c r="CK274" s="156"/>
      <c r="CL274" s="156"/>
      <c r="CM274" s="156"/>
      <c r="CN274" s="156"/>
      <c r="CO274" s="156"/>
      <c r="CP274" s="156"/>
      <c r="CQ274" s="156"/>
      <c r="CR274" s="156"/>
      <c r="CS274" s="156"/>
      <c r="CT274" s="156"/>
      <c r="CU274" s="156"/>
      <c r="CV274" s="156"/>
      <c r="CW274" s="156"/>
      <c r="CX274" s="156"/>
      <c r="CY274" s="156"/>
      <c r="CZ274" s="156"/>
      <c r="DA274" s="156"/>
      <c r="DB274" s="156"/>
      <c r="DC274" s="156"/>
      <c r="DD274" s="156"/>
      <c r="DE274" s="156"/>
      <c r="DF274" s="156"/>
      <c r="DG274" s="156"/>
      <c r="DH274" s="156"/>
      <c r="DI274" s="156"/>
      <c r="DJ274" s="156"/>
      <c r="DK274" s="156"/>
      <c r="DL274" s="156"/>
      <c r="DM274" s="156"/>
      <c r="DN274" s="156"/>
      <c r="DO274" s="156"/>
      <c r="DP274" s="156"/>
      <c r="DQ274" s="156"/>
      <c r="DR274" s="156"/>
      <c r="DS274" s="156"/>
      <c r="DT274" s="156"/>
      <c r="DU274" s="156"/>
      <c r="DV274" s="156"/>
      <c r="DW274" s="156"/>
      <c r="DX274" s="156"/>
      <c r="DY274" s="156"/>
      <c r="DZ274" s="156"/>
      <c r="EA274" s="156"/>
      <c r="EB274" s="156"/>
      <c r="EC274" s="156"/>
      <c r="ED274" s="156"/>
      <c r="EE274" s="156"/>
      <c r="EF274" s="156"/>
      <c r="EG274" s="156"/>
      <c r="EH274" s="156"/>
      <c r="EI274" s="156"/>
      <c r="EJ274" s="156"/>
      <c r="EK274" s="156"/>
      <c r="EL274" s="156"/>
      <c r="EM274" s="156"/>
      <c r="EN274" s="156"/>
      <c r="EO274" s="156"/>
      <c r="EP274" s="156"/>
      <c r="EQ274" s="156"/>
      <c r="ER274" s="156"/>
      <c r="ES274" s="156"/>
      <c r="ET274" s="156"/>
      <c r="EU274" s="156"/>
      <c r="EV274" s="156"/>
      <c r="EW274" s="156"/>
      <c r="EX274" s="156"/>
      <c r="EY274" s="156"/>
      <c r="EZ274" s="156"/>
      <c r="FA274" s="156"/>
      <c r="FB274" s="156"/>
      <c r="FC274" s="156"/>
      <c r="FD274" s="156"/>
      <c r="FE274" s="156"/>
      <c r="FF274" s="156"/>
      <c r="FG274" s="156"/>
      <c r="FH274" s="156"/>
      <c r="FI274" s="156"/>
      <c r="FJ274" s="156"/>
      <c r="FK274" s="156"/>
      <c r="FL274" s="156"/>
      <c r="FM274" s="156"/>
      <c r="FN274" s="156"/>
      <c r="FO274" s="156"/>
      <c r="FP274" s="156"/>
      <c r="FQ274" s="156"/>
      <c r="FR274" s="156"/>
      <c r="FS274" s="156"/>
      <c r="FT274" s="156"/>
      <c r="FU274" s="156"/>
      <c r="FV274" s="156"/>
      <c r="FW274" s="156"/>
      <c r="FX274" s="156"/>
      <c r="FY274" s="156"/>
      <c r="FZ274" s="156"/>
      <c r="GA274" s="156"/>
      <c r="GB274" s="156"/>
      <c r="GC274" s="156"/>
      <c r="GD274" s="156"/>
      <c r="GE274" s="156"/>
      <c r="GF274" s="156"/>
      <c r="GG274" s="156"/>
      <c r="GH274" s="156"/>
      <c r="GI274" s="156"/>
      <c r="GJ274" s="156"/>
      <c r="GK274" s="156"/>
      <c r="GL274" s="156"/>
      <c r="GM274" s="156"/>
      <c r="GN274" s="156"/>
      <c r="GO274" s="156"/>
      <c r="GP274" s="156"/>
      <c r="GQ274" s="156"/>
      <c r="GR274" s="156"/>
      <c r="GS274" s="156"/>
      <c r="GT274" s="156"/>
      <c r="GU274" s="156"/>
      <c r="GV274" s="156"/>
      <c r="GW274" s="156"/>
      <c r="GX274" s="156"/>
      <c r="GY274" s="156"/>
      <c r="GZ274" s="156"/>
      <c r="HA274" s="156"/>
      <c r="HB274" s="156"/>
      <c r="HC274" s="156"/>
      <c r="HD274" s="156"/>
      <c r="HE274" s="156"/>
      <c r="HF274" s="156"/>
      <c r="HG274" s="156"/>
      <c r="HH274" s="156"/>
      <c r="HI274" s="156"/>
      <c r="HJ274" s="156"/>
      <c r="HK274" s="156"/>
      <c r="HL274" s="156"/>
      <c r="HM274" s="156"/>
      <c r="HN274" s="156"/>
      <c r="HO274" s="156"/>
      <c r="HP274" s="156"/>
      <c r="HQ274" s="156"/>
      <c r="HR274" s="156"/>
      <c r="HS274" s="156"/>
      <c r="HT274" s="156"/>
      <c r="HU274" s="156"/>
      <c r="HV274" s="156"/>
      <c r="HW274" s="156"/>
      <c r="HX274" s="156"/>
      <c r="HY274" s="156"/>
      <c r="HZ274" s="156"/>
      <c r="IA274" s="156"/>
      <c r="IB274" s="156"/>
      <c r="IC274" s="156"/>
      <c r="ID274" s="156"/>
      <c r="IE274" s="156"/>
      <c r="IF274" s="156"/>
      <c r="IG274" s="156"/>
      <c r="IH274" s="156"/>
      <c r="II274" s="156"/>
      <c r="IJ274" s="156"/>
      <c r="IK274" s="156"/>
      <c r="IL274" s="156"/>
      <c r="IM274" s="156"/>
      <c r="IN274" s="156"/>
      <c r="IO274" s="156"/>
      <c r="IP274" s="156"/>
      <c r="IQ274" s="156"/>
      <c r="IR274" s="156"/>
      <c r="IS274" s="156"/>
      <c r="IT274" s="156"/>
      <c r="IU274" s="156"/>
      <c r="IV274" s="156"/>
      <c r="IW274" s="156"/>
      <c r="IX274" s="156"/>
      <c r="IY274" s="156"/>
      <c r="IZ274" s="156"/>
      <c r="JA274" s="156"/>
      <c r="JB274" s="156"/>
      <c r="JC274" s="156"/>
      <c r="JD274" s="156"/>
      <c r="JE274" s="156"/>
      <c r="JF274" s="156"/>
      <c r="JG274" s="156"/>
      <c r="JH274" s="156"/>
      <c r="JI274" s="156"/>
      <c r="JJ274" s="156"/>
      <c r="JK274" s="156"/>
      <c r="JL274" s="156"/>
      <c r="JM274" s="156"/>
      <c r="JN274" s="156"/>
      <c r="JO274" s="156"/>
      <c r="JP274" s="156"/>
      <c r="JQ274" s="156"/>
      <c r="JR274" s="156"/>
      <c r="JS274" s="156"/>
      <c r="JT274" s="156"/>
      <c r="JU274" s="156"/>
      <c r="JV274" s="156"/>
      <c r="JW274" s="156"/>
      <c r="JX274" s="156"/>
      <c r="JY274" s="156"/>
      <c r="JZ274" s="156"/>
      <c r="KA274" s="156"/>
      <c r="KB274" s="156"/>
      <c r="KC274" s="156"/>
      <c r="KD274" s="156"/>
      <c r="KE274" s="156"/>
      <c r="KF274" s="156"/>
      <c r="KG274" s="156"/>
      <c r="KH274" s="156"/>
      <c r="KI274" s="156"/>
      <c r="KJ274" s="156"/>
      <c r="KK274" s="156"/>
      <c r="KL274" s="156"/>
      <c r="KM274" s="156"/>
      <c r="KN274" s="156"/>
      <c r="KO274" s="156"/>
      <c r="KP274" s="156"/>
      <c r="KQ274" s="156"/>
      <c r="KR274" s="156"/>
      <c r="KS274" s="156"/>
      <c r="KT274" s="156"/>
      <c r="KU274" s="156"/>
      <c r="KV274" s="156"/>
      <c r="KW274" s="156"/>
      <c r="KX274" s="156"/>
      <c r="KY274" s="156"/>
      <c r="KZ274" s="156"/>
      <c r="LA274" s="156"/>
      <c r="LB274" s="156"/>
      <c r="LC274" s="156"/>
      <c r="LD274" s="156"/>
      <c r="LE274" s="156"/>
      <c r="LF274" s="156"/>
      <c r="LG274" s="156"/>
      <c r="LH274" s="156"/>
      <c r="LI274" s="156"/>
      <c r="LJ274" s="156"/>
      <c r="LK274" s="156"/>
      <c r="LL274" s="156"/>
      <c r="LM274" s="156"/>
      <c r="LN274" s="156"/>
      <c r="LO274" s="156"/>
      <c r="LP274" s="156"/>
      <c r="LQ274" s="156"/>
      <c r="LR274" s="156"/>
      <c r="LS274" s="156"/>
      <c r="LT274" s="156"/>
      <c r="LU274" s="156"/>
      <c r="LV274" s="156"/>
      <c r="LW274" s="156"/>
      <c r="LX274" s="156"/>
      <c r="LY274" s="156"/>
      <c r="LZ274" s="156"/>
      <c r="MA274" s="156"/>
      <c r="MB274" s="156"/>
      <c r="MC274" s="156"/>
      <c r="MD274" s="156"/>
      <c r="ME274" s="156"/>
      <c r="MF274" s="156"/>
      <c r="MG274" s="156"/>
      <c r="MH274" s="156"/>
      <c r="MI274" s="156"/>
      <c r="MJ274" s="156"/>
      <c r="MK274" s="156"/>
      <c r="ML274" s="156"/>
      <c r="MM274" s="156"/>
      <c r="MN274" s="156"/>
      <c r="MO274" s="156"/>
      <c r="MP274" s="156"/>
      <c r="MQ274" s="156"/>
      <c r="MR274" s="156"/>
      <c r="MS274" s="156"/>
      <c r="MT274" s="156"/>
      <c r="MU274" s="156"/>
      <c r="MV274" s="156"/>
      <c r="MW274" s="156"/>
      <c r="MX274" s="156"/>
      <c r="MY274" s="156"/>
      <c r="MZ274" s="156"/>
      <c r="NA274" s="156"/>
      <c r="NB274" s="156"/>
      <c r="NC274" s="156"/>
      <c r="ND274" s="156"/>
      <c r="NE274" s="156"/>
      <c r="NF274" s="156"/>
      <c r="NG274" s="156"/>
      <c r="NH274" s="156"/>
      <c r="NI274" s="156"/>
      <c r="NJ274" s="156"/>
      <c r="NK274" s="156"/>
      <c r="NL274" s="156"/>
      <c r="NM274" s="156"/>
      <c r="NN274" s="156"/>
      <c r="NO274" s="156"/>
      <c r="NP274" s="156"/>
      <c r="NQ274" s="156"/>
      <c r="NR274" s="156"/>
      <c r="NS274" s="156"/>
      <c r="NT274" s="156"/>
      <c r="NU274" s="156"/>
      <c r="NV274" s="156"/>
      <c r="NW274" s="156"/>
      <c r="NX274" s="156"/>
      <c r="NY274" s="156"/>
      <c r="NZ274" s="156"/>
      <c r="OA274" s="156"/>
      <c r="OB274" s="156"/>
      <c r="OC274" s="156"/>
      <c r="OD274" s="156"/>
      <c r="OE274" s="156"/>
      <c r="OF274" s="156"/>
      <c r="OG274" s="156"/>
      <c r="OH274" s="156"/>
      <c r="OI274" s="156"/>
      <c r="OJ274" s="156"/>
      <c r="OK274" s="156"/>
      <c r="OL274" s="156"/>
      <c r="OM274" s="156"/>
      <c r="ON274" s="156"/>
      <c r="OO274" s="156"/>
      <c r="OP274" s="156"/>
      <c r="OQ274" s="156"/>
      <c r="OR274" s="156"/>
      <c r="OS274" s="156"/>
      <c r="OT274" s="156"/>
      <c r="OU274" s="156"/>
      <c r="OV274" s="156"/>
      <c r="OW274" s="156"/>
      <c r="OX274" s="156"/>
      <c r="OY274" s="156"/>
      <c r="OZ274" s="156"/>
      <c r="PA274" s="156"/>
      <c r="PB274" s="156"/>
      <c r="PC274" s="156"/>
      <c r="PD274" s="156"/>
      <c r="PE274" s="156"/>
      <c r="PF274" s="156"/>
      <c r="PG274" s="156"/>
      <c r="PH274" s="156"/>
      <c r="PI274" s="156"/>
      <c r="PJ274" s="156"/>
      <c r="PK274" s="156"/>
      <c r="PL274" s="156"/>
      <c r="PM274" s="156"/>
      <c r="PN274" s="156"/>
      <c r="PO274" s="156"/>
      <c r="PP274" s="156"/>
      <c r="PQ274" s="156"/>
      <c r="PR274" s="156"/>
      <c r="PS274" s="156"/>
      <c r="PT274" s="156"/>
      <c r="PU274" s="156"/>
      <c r="PV274" s="156"/>
      <c r="PW274" s="156"/>
      <c r="PX274" s="156"/>
      <c r="PY274" s="156"/>
      <c r="PZ274" s="156"/>
      <c r="QA274" s="156"/>
      <c r="QB274" s="156"/>
      <c r="QC274" s="156"/>
      <c r="QD274" s="156"/>
      <c r="QE274" s="156"/>
      <c r="QF274" s="156"/>
      <c r="QG274" s="156"/>
      <c r="QH274" s="156"/>
      <c r="QI274" s="156"/>
      <c r="QJ274" s="156"/>
      <c r="QK274" s="156"/>
      <c r="QL274" s="156"/>
      <c r="QM274" s="156"/>
      <c r="QN274" s="156"/>
      <c r="QO274" s="156"/>
      <c r="QP274" s="156"/>
      <c r="QQ274" s="156"/>
      <c r="QR274" s="156"/>
      <c r="QS274" s="156"/>
      <c r="QT274" s="156"/>
      <c r="QU274" s="156"/>
      <c r="QV274" s="156"/>
      <c r="QW274" s="156"/>
      <c r="QX274" s="156"/>
      <c r="QY274" s="156"/>
      <c r="QZ274" s="156"/>
      <c r="RA274" s="156"/>
      <c r="RB274" s="156"/>
      <c r="RC274" s="156"/>
      <c r="RD274" s="156"/>
      <c r="RE274" s="156"/>
      <c r="RF274" s="156"/>
      <c r="RG274" s="156"/>
      <c r="RH274" s="156"/>
      <c r="RI274" s="156"/>
      <c r="RJ274" s="156"/>
      <c r="RK274" s="156"/>
      <c r="RL274" s="156"/>
      <c r="RM274" s="156"/>
      <c r="RN274" s="156"/>
      <c r="RO274" s="156"/>
      <c r="RP274" s="156"/>
      <c r="RQ274" s="156"/>
      <c r="RR274" s="156"/>
      <c r="RS274" s="156"/>
      <c r="RT274" s="156"/>
      <c r="RU274" s="156"/>
      <c r="RV274" s="156"/>
      <c r="RW274" s="156"/>
      <c r="RX274" s="156"/>
      <c r="RY274" s="156"/>
      <c r="RZ274" s="156"/>
      <c r="SA274" s="156"/>
      <c r="SB274" s="156"/>
      <c r="SC274" s="156"/>
      <c r="SD274" s="156"/>
      <c r="SE274" s="156"/>
      <c r="SF274" s="156"/>
      <c r="SG274" s="156"/>
      <c r="SH274" s="156"/>
      <c r="SI274" s="156"/>
      <c r="SJ274" s="156"/>
      <c r="SK274" s="156"/>
      <c r="SL274" s="156"/>
      <c r="SM274" s="156"/>
      <c r="SN274" s="156"/>
      <c r="SO274" s="156"/>
      <c r="SP274" s="156"/>
      <c r="SQ274" s="156"/>
      <c r="SR274" s="156"/>
      <c r="SS274" s="156"/>
      <c r="ST274" s="156"/>
      <c r="SU274" s="156"/>
      <c r="SV274" s="156"/>
      <c r="SW274" s="156"/>
      <c r="SX274" s="156"/>
      <c r="SY274" s="156"/>
      <c r="SZ274" s="156"/>
      <c r="TA274" s="156"/>
      <c r="TB274" s="156"/>
      <c r="TC274" s="156"/>
      <c r="TD274" s="156"/>
      <c r="TE274" s="156"/>
      <c r="TF274" s="156"/>
      <c r="TG274" s="156"/>
      <c r="TH274" s="156"/>
      <c r="TI274" s="156"/>
      <c r="TJ274" s="156"/>
      <c r="TK274" s="156"/>
      <c r="TL274" s="156"/>
      <c r="TM274" s="156"/>
      <c r="TN274" s="156"/>
      <c r="TO274" s="156"/>
      <c r="TP274" s="156"/>
      <c r="TQ274" s="156"/>
      <c r="TR274" s="156"/>
      <c r="TS274" s="156"/>
      <c r="TT274" s="156"/>
      <c r="TU274" s="156"/>
      <c r="TV274" s="156"/>
      <c r="TW274" s="156"/>
      <c r="TX274" s="156"/>
      <c r="TY274" s="156"/>
      <c r="TZ274" s="156"/>
      <c r="UA274" s="156"/>
      <c r="UB274" s="156"/>
      <c r="UC274" s="156"/>
      <c r="UD274" s="156"/>
      <c r="UE274" s="156"/>
      <c r="UF274" s="156"/>
      <c r="UG274" s="156"/>
      <c r="UH274" s="156"/>
      <c r="UI274" s="156"/>
      <c r="UJ274" s="156"/>
      <c r="UK274" s="156"/>
      <c r="UL274" s="156"/>
      <c r="UM274" s="156"/>
      <c r="UN274" s="156"/>
      <c r="UO274" s="156"/>
      <c r="UP274" s="156"/>
      <c r="UQ274" s="156"/>
      <c r="UR274" s="156"/>
      <c r="US274" s="156"/>
      <c r="UT274" s="156"/>
      <c r="UU274" s="156"/>
      <c r="UV274" s="156"/>
      <c r="UW274" s="156"/>
      <c r="UX274" s="156"/>
      <c r="UY274" s="156"/>
      <c r="UZ274" s="156"/>
      <c r="VA274" s="156"/>
      <c r="VB274" s="156"/>
      <c r="VC274" s="156"/>
      <c r="VD274" s="156"/>
      <c r="VE274" s="156"/>
      <c r="VF274" s="156"/>
      <c r="VG274" s="156"/>
      <c r="VH274" s="156"/>
      <c r="VI274" s="156"/>
      <c r="VJ274" s="156"/>
      <c r="VK274" s="156"/>
      <c r="VL274" s="156"/>
      <c r="VM274" s="156"/>
      <c r="VN274" s="156"/>
      <c r="VO274" s="156"/>
      <c r="VP274" s="156"/>
      <c r="VQ274" s="156"/>
      <c r="VR274" s="156"/>
      <c r="VS274" s="156"/>
      <c r="VT274" s="156"/>
      <c r="VU274" s="156"/>
      <c r="VV274" s="156"/>
      <c r="VW274" s="156"/>
      <c r="VX274" s="156"/>
      <c r="VY274" s="156"/>
      <c r="VZ274" s="156"/>
      <c r="WA274" s="156"/>
      <c r="WB274" s="156"/>
      <c r="WC274" s="156"/>
      <c r="WD274" s="156"/>
      <c r="WE274" s="156"/>
      <c r="WF274" s="156"/>
      <c r="WG274" s="156"/>
      <c r="WH274" s="156"/>
      <c r="WI274" s="156"/>
      <c r="WJ274" s="156"/>
      <c r="WK274" s="156"/>
      <c r="WL274" s="156"/>
      <c r="WM274" s="156"/>
      <c r="WN274" s="156"/>
      <c r="WO274" s="156"/>
      <c r="WP274" s="156"/>
      <c r="WQ274" s="156"/>
      <c r="WR274" s="156"/>
      <c r="WS274" s="156"/>
      <c r="WT274" s="156"/>
      <c r="WU274" s="156"/>
      <c r="WV274" s="156"/>
      <c r="WW274" s="156"/>
      <c r="WX274" s="156"/>
      <c r="WY274" s="156"/>
      <c r="WZ274" s="156"/>
      <c r="XA274" s="156"/>
      <c r="XB274" s="156"/>
      <c r="XC274" s="156"/>
      <c r="XD274" s="156"/>
      <c r="XE274" s="156"/>
      <c r="XF274" s="156"/>
      <c r="XG274" s="156"/>
      <c r="XH274" s="156"/>
      <c r="XI274" s="156"/>
      <c r="XJ274" s="156"/>
      <c r="XK274" s="156"/>
      <c r="XL274" s="156"/>
      <c r="XM274" s="156"/>
      <c r="XN274" s="156"/>
      <c r="XO274" s="156"/>
      <c r="XP274" s="156"/>
      <c r="XQ274" s="156"/>
      <c r="XR274" s="156"/>
      <c r="XS274" s="156"/>
      <c r="XT274" s="156"/>
      <c r="XU274" s="156"/>
      <c r="XV274" s="156"/>
      <c r="XW274" s="156"/>
      <c r="XX274" s="156"/>
      <c r="XY274" s="156"/>
      <c r="XZ274" s="156"/>
      <c r="YA274" s="156"/>
      <c r="YB274" s="156"/>
      <c r="YC274" s="156"/>
      <c r="YD274" s="156"/>
      <c r="YE274" s="156"/>
      <c r="YF274" s="156"/>
      <c r="YG274" s="156"/>
      <c r="YH274" s="156"/>
      <c r="YI274" s="156"/>
      <c r="YJ274" s="156"/>
      <c r="YK274" s="156"/>
      <c r="YL274" s="156"/>
      <c r="YM274" s="156"/>
      <c r="YN274" s="156"/>
      <c r="YO274" s="156"/>
      <c r="YP274" s="156"/>
      <c r="YQ274" s="156"/>
      <c r="YR274" s="156"/>
      <c r="YS274" s="156"/>
      <c r="YT274" s="156"/>
      <c r="YU274" s="156"/>
      <c r="YV274" s="156"/>
      <c r="YW274" s="156"/>
      <c r="YX274" s="156"/>
      <c r="YY274" s="156"/>
      <c r="YZ274" s="156"/>
      <c r="ZA274" s="156"/>
      <c r="ZB274" s="156"/>
      <c r="ZC274" s="156"/>
      <c r="ZD274" s="156"/>
      <c r="ZE274" s="156"/>
      <c r="ZF274" s="156"/>
      <c r="ZG274" s="156"/>
      <c r="ZH274" s="156"/>
      <c r="ZI274" s="156"/>
      <c r="ZJ274" s="156"/>
      <c r="ZK274" s="156"/>
      <c r="ZL274" s="156"/>
      <c r="ZM274" s="156"/>
      <c r="ZN274" s="156"/>
      <c r="ZO274" s="156"/>
      <c r="ZP274" s="156"/>
      <c r="ZQ274" s="156"/>
      <c r="ZR274" s="156"/>
      <c r="ZS274" s="156"/>
      <c r="ZT274" s="156"/>
      <c r="ZU274" s="156"/>
      <c r="ZV274" s="156"/>
      <c r="ZW274" s="156"/>
      <c r="ZX274" s="156"/>
      <c r="ZY274" s="156"/>
      <c r="ZZ274" s="156"/>
      <c r="AAA274" s="156"/>
      <c r="AAB274" s="156"/>
      <c r="AAC274" s="156"/>
      <c r="AAD274" s="156"/>
      <c r="AAE274" s="156"/>
      <c r="AAF274" s="156"/>
      <c r="AAG274" s="156"/>
      <c r="AAH274" s="156"/>
      <c r="AAI274" s="156"/>
      <c r="AAJ274" s="156"/>
      <c r="AAK274" s="156"/>
      <c r="AAL274" s="156"/>
      <c r="AAM274" s="156"/>
      <c r="AAN274" s="156"/>
      <c r="AAO274" s="156"/>
      <c r="AAP274" s="156"/>
      <c r="AAQ274" s="156"/>
      <c r="AAR274" s="156"/>
      <c r="AAS274" s="156"/>
      <c r="AAT274" s="156"/>
      <c r="AAU274" s="156"/>
      <c r="AAV274" s="156"/>
      <c r="AAW274" s="156"/>
      <c r="AAX274" s="156"/>
      <c r="AAY274" s="156"/>
      <c r="AAZ274" s="156"/>
      <c r="ABA274" s="156"/>
      <c r="ABB274" s="156"/>
      <c r="ABC274" s="156"/>
      <c r="ABD274" s="156"/>
      <c r="ABE274" s="156"/>
      <c r="ABF274" s="156"/>
      <c r="ABG274" s="156"/>
      <c r="ABH274" s="156"/>
      <c r="ABI274" s="156"/>
      <c r="ABJ274" s="156"/>
      <c r="ABK274" s="156"/>
      <c r="ABL274" s="156"/>
      <c r="ABM274" s="156"/>
      <c r="ABN274" s="156"/>
      <c r="ABO274" s="156"/>
      <c r="ABP274" s="156"/>
      <c r="ABQ274" s="156"/>
      <c r="ABR274" s="156"/>
      <c r="ABS274" s="156"/>
      <c r="ABT274" s="156"/>
      <c r="ABU274" s="156"/>
      <c r="ABV274" s="156"/>
      <c r="ABW274" s="156"/>
      <c r="ABX274" s="156"/>
      <c r="ABY274" s="156"/>
      <c r="ABZ274" s="156"/>
      <c r="ACA274" s="156"/>
      <c r="ACB274" s="156"/>
      <c r="ACC274" s="156"/>
      <c r="ACD274" s="156"/>
      <c r="ACE274" s="156"/>
      <c r="ACF274" s="156"/>
      <c r="ACG274" s="156"/>
      <c r="ACH274" s="156"/>
      <c r="ACI274" s="156"/>
      <c r="ACJ274" s="156"/>
      <c r="ACK274" s="156"/>
      <c r="ACL274" s="156"/>
      <c r="ACM274" s="156"/>
      <c r="ACN274" s="156"/>
      <c r="ACO274" s="156"/>
      <c r="ACP274" s="156"/>
      <c r="ACQ274" s="156"/>
      <c r="ACR274" s="156"/>
      <c r="ACS274" s="156"/>
      <c r="ACT274" s="156"/>
      <c r="ACU274" s="156"/>
      <c r="ACV274" s="156"/>
      <c r="ACW274" s="156"/>
      <c r="ACX274" s="156"/>
      <c r="ACY274" s="156"/>
      <c r="ACZ274" s="156"/>
      <c r="ADA274" s="156"/>
      <c r="ADB274" s="156"/>
      <c r="ADC274" s="156"/>
      <c r="ADD274" s="156"/>
      <c r="ADE274" s="156"/>
      <c r="ADF274" s="156"/>
      <c r="ADG274" s="156"/>
      <c r="ADH274" s="156"/>
      <c r="ADI274" s="156"/>
      <c r="ADJ274" s="156"/>
      <c r="ADK274" s="156"/>
      <c r="ADL274" s="156"/>
      <c r="ADM274" s="156"/>
      <c r="ADN274" s="156"/>
      <c r="ADO274" s="156"/>
      <c r="ADP274" s="156"/>
      <c r="ADQ274" s="156"/>
      <c r="ADR274" s="156"/>
      <c r="ADS274" s="156"/>
      <c r="ADT274" s="156"/>
      <c r="ADU274" s="156"/>
      <c r="ADV274" s="156"/>
      <c r="ADW274" s="156"/>
      <c r="ADX274" s="156"/>
      <c r="ADY274" s="156"/>
      <c r="ADZ274" s="156"/>
      <c r="AEA274" s="156"/>
      <c r="AEB274" s="156"/>
      <c r="AEC274" s="156"/>
      <c r="AED274" s="156"/>
      <c r="AEE274" s="156"/>
      <c r="AEF274" s="156"/>
      <c r="AEG274" s="156"/>
      <c r="AEH274" s="156"/>
      <c r="AEI274" s="156"/>
      <c r="AEJ274" s="156"/>
      <c r="AEK274" s="156"/>
      <c r="AEL274" s="156"/>
      <c r="AEM274" s="156"/>
      <c r="AEN274" s="156"/>
      <c r="AEO274" s="156"/>
      <c r="AEP274" s="156"/>
      <c r="AEQ274" s="156"/>
      <c r="AER274" s="156"/>
      <c r="AES274" s="156"/>
      <c r="AET274" s="156"/>
      <c r="AEU274" s="156"/>
      <c r="AEV274" s="156"/>
      <c r="AEW274" s="156"/>
      <c r="AEX274" s="156"/>
      <c r="AEY274" s="156"/>
      <c r="AEZ274" s="156"/>
      <c r="AFA274" s="156"/>
      <c r="AFB274" s="156"/>
      <c r="AFC274" s="156"/>
      <c r="AFD274" s="156"/>
      <c r="AFE274" s="156"/>
      <c r="AFF274" s="156"/>
      <c r="AFG274" s="156"/>
      <c r="AFH274" s="156"/>
      <c r="AFI274" s="156"/>
      <c r="AFJ274" s="156"/>
      <c r="AFK274" s="156"/>
      <c r="AFL274" s="156"/>
      <c r="AFM274" s="156"/>
      <c r="AFN274" s="156"/>
      <c r="AFO274" s="156"/>
      <c r="AFP274" s="156"/>
      <c r="AFQ274" s="156"/>
      <c r="AFR274" s="156"/>
      <c r="AFS274" s="156"/>
      <c r="AFT274" s="156"/>
      <c r="AFU274" s="156"/>
      <c r="AFV274" s="156"/>
      <c r="AFW274" s="156"/>
      <c r="AFX274" s="156"/>
      <c r="AFY274" s="156"/>
      <c r="AFZ274" s="156"/>
      <c r="AGA274" s="156"/>
      <c r="AGB274" s="156"/>
      <c r="AGC274" s="156"/>
      <c r="AGD274" s="156"/>
      <c r="AGE274" s="156"/>
      <c r="AGF274" s="156"/>
      <c r="AGG274" s="156"/>
      <c r="AGH274" s="156"/>
      <c r="AGI274" s="156"/>
      <c r="AGJ274" s="156"/>
      <c r="AGK274" s="156"/>
      <c r="AGL274" s="156"/>
      <c r="AGM274" s="156"/>
      <c r="AGN274" s="156"/>
      <c r="AGO274" s="156"/>
      <c r="AGP274" s="156"/>
      <c r="AGQ274" s="156"/>
      <c r="AGR274" s="156"/>
      <c r="AGS274" s="156"/>
      <c r="AGT274" s="156"/>
      <c r="AGU274" s="156"/>
      <c r="AGV274" s="156"/>
      <c r="AGW274" s="156"/>
      <c r="AGX274" s="156"/>
      <c r="AGY274" s="156"/>
      <c r="AGZ274" s="156"/>
      <c r="AHA274" s="156"/>
      <c r="AHB274" s="156"/>
      <c r="AHC274" s="156"/>
      <c r="AHD274" s="156"/>
      <c r="AHE274" s="156"/>
      <c r="AHF274" s="156"/>
      <c r="AHG274" s="156"/>
      <c r="AHH274" s="156"/>
      <c r="AHI274" s="156"/>
      <c r="AHJ274" s="156"/>
      <c r="AHK274" s="156"/>
      <c r="AHL274" s="156"/>
      <c r="AHM274" s="156"/>
      <c r="AHN274" s="156"/>
      <c r="AHO274" s="156"/>
      <c r="AHP274" s="156"/>
      <c r="AHQ274" s="156"/>
      <c r="AHR274" s="156"/>
      <c r="AHS274" s="156"/>
      <c r="AHT274" s="156"/>
      <c r="AHU274" s="156"/>
      <c r="AHV274" s="156"/>
      <c r="AHW274" s="156"/>
      <c r="AHX274" s="156"/>
      <c r="AHY274" s="156"/>
      <c r="AHZ274" s="156"/>
      <c r="AIA274" s="156"/>
      <c r="AIB274" s="156"/>
      <c r="AIC274" s="156"/>
      <c r="AID274" s="156"/>
      <c r="AIE274" s="156"/>
      <c r="AIF274" s="156"/>
      <c r="AIG274" s="156"/>
      <c r="AIH274" s="156"/>
      <c r="AII274" s="156"/>
      <c r="AIJ274" s="156"/>
      <c r="AIK274" s="156"/>
      <c r="AIL274" s="156"/>
      <c r="AIM274" s="156"/>
      <c r="AIN274" s="156"/>
      <c r="AIO274" s="156"/>
      <c r="AIP274" s="156"/>
      <c r="AIQ274" s="156"/>
      <c r="AIR274" s="156"/>
      <c r="AIS274" s="156"/>
      <c r="AIT274" s="156"/>
      <c r="AIU274" s="156"/>
      <c r="AIV274" s="156"/>
      <c r="AIW274" s="156"/>
      <c r="AIX274" s="156"/>
      <c r="AIY274" s="156"/>
      <c r="AIZ274" s="156"/>
      <c r="AJA274" s="156"/>
      <c r="AJB274" s="156"/>
      <c r="AJC274" s="156"/>
      <c r="AJD274" s="156"/>
      <c r="AJE274" s="156"/>
      <c r="AJF274" s="156"/>
      <c r="AJG274" s="156"/>
      <c r="AJH274" s="156"/>
      <c r="AJI274" s="156"/>
      <c r="AJJ274" s="156"/>
      <c r="AJK274" s="156"/>
      <c r="AJL274" s="156"/>
      <c r="AJM274" s="156"/>
      <c r="AJN274" s="156"/>
      <c r="AJO274" s="156"/>
      <c r="AJP274" s="156"/>
      <c r="AJQ274" s="156"/>
      <c r="AJR274" s="156"/>
      <c r="AJS274" s="156"/>
      <c r="AJT274" s="156"/>
      <c r="AJU274" s="156"/>
      <c r="AJV274" s="156"/>
      <c r="AJW274" s="156"/>
      <c r="AJX274" s="156"/>
      <c r="AJY274" s="156"/>
      <c r="AJZ274" s="156"/>
      <c r="AKA274" s="156"/>
      <c r="AKB274" s="156"/>
      <c r="AKC274" s="156"/>
      <c r="AKD274" s="156"/>
      <c r="AKE274" s="156"/>
      <c r="AKF274" s="156"/>
      <c r="AKG274" s="156"/>
      <c r="AKH274" s="156"/>
      <c r="AKI274" s="156"/>
      <c r="AKJ274" s="156"/>
      <c r="AKK274" s="156"/>
      <c r="AKL274" s="156"/>
      <c r="AKM274" s="156"/>
      <c r="AKN274" s="156"/>
      <c r="AKO274" s="156"/>
      <c r="AKP274" s="156"/>
      <c r="AKQ274" s="156"/>
      <c r="AKR274" s="156"/>
      <c r="AKS274" s="156"/>
      <c r="AKT274" s="156"/>
      <c r="AKU274" s="156"/>
      <c r="AKV274" s="156"/>
      <c r="AKW274" s="156"/>
      <c r="AKX274" s="156"/>
      <c r="AKY274" s="156"/>
      <c r="AKZ274" s="156"/>
      <c r="ALA274" s="156"/>
      <c r="ALB274" s="156"/>
      <c r="ALC274" s="156"/>
      <c r="ALD274" s="156"/>
      <c r="ALE274" s="156"/>
      <c r="ALF274" s="156"/>
      <c r="ALG274" s="156"/>
      <c r="ALH274" s="156"/>
      <c r="ALI274" s="156"/>
      <c r="ALJ274" s="156"/>
      <c r="ALK274" s="156"/>
      <c r="ALL274" s="156"/>
      <c r="ALM274" s="156"/>
      <c r="ALN274" s="156"/>
      <c r="ALO274" s="156"/>
      <c r="ALP274" s="156"/>
      <c r="ALQ274" s="156"/>
      <c r="ALR274" s="156"/>
      <c r="ALS274" s="156"/>
      <c r="ALT274" s="156"/>
      <c r="ALU274" s="156"/>
      <c r="ALV274" s="156"/>
      <c r="ALW274" s="156"/>
      <c r="ALX274" s="156"/>
      <c r="ALY274" s="156"/>
      <c r="ALZ274" s="156"/>
      <c r="AMA274" s="156"/>
      <c r="AMB274" s="156"/>
      <c r="AMC274" s="156"/>
      <c r="AMD274" s="156"/>
      <c r="AME274" s="156"/>
      <c r="AMF274" s="156"/>
      <c r="AMG274" s="156"/>
      <c r="AMH274" s="156"/>
      <c r="AMI274" s="156"/>
    </row>
    <row r="275" spans="1:1023" s="158" customFormat="1">
      <c r="A275" s="159" t="s">
        <v>262</v>
      </c>
      <c r="B275" s="154" t="s">
        <v>265</v>
      </c>
      <c r="C275" s="154"/>
      <c r="D275" s="154"/>
      <c r="E275" s="154"/>
      <c r="F275" s="283"/>
      <c r="G275" s="283"/>
      <c r="H275" s="284"/>
      <c r="I275" s="284"/>
      <c r="J275" s="284"/>
      <c r="K275" s="284"/>
      <c r="L275" s="284"/>
      <c r="M275" s="284"/>
      <c r="N275" s="156"/>
      <c r="O275" s="156"/>
      <c r="P275" s="156"/>
      <c r="Q275" s="156"/>
      <c r="R275" s="156"/>
      <c r="S275" s="156"/>
      <c r="T275" s="156"/>
      <c r="U275" s="156"/>
      <c r="V275" s="156"/>
      <c r="W275" s="156"/>
      <c r="X275" s="156"/>
      <c r="Y275" s="156"/>
      <c r="Z275" s="156"/>
      <c r="AA275" s="156"/>
      <c r="AB275" s="156"/>
      <c r="AC275" s="156"/>
      <c r="AD275" s="156"/>
      <c r="AE275" s="156"/>
      <c r="AF275" s="156"/>
      <c r="AG275" s="156"/>
      <c r="AH275" s="156"/>
      <c r="AI275" s="156"/>
      <c r="AJ275" s="156"/>
      <c r="AK275" s="156"/>
      <c r="AL275" s="156"/>
      <c r="AM275" s="156"/>
      <c r="AN275" s="156"/>
      <c r="AO275" s="156"/>
      <c r="AP275" s="156"/>
      <c r="AQ275" s="156"/>
      <c r="AR275" s="156"/>
      <c r="AS275" s="156"/>
      <c r="AT275" s="156"/>
      <c r="AU275" s="156"/>
      <c r="AV275" s="156"/>
      <c r="AW275" s="156"/>
      <c r="AX275" s="156"/>
      <c r="AY275" s="156"/>
      <c r="AZ275" s="156"/>
      <c r="BA275" s="156"/>
      <c r="BB275" s="156"/>
      <c r="BC275" s="156"/>
      <c r="BD275" s="156"/>
      <c r="BE275" s="156"/>
      <c r="BF275" s="156"/>
      <c r="BG275" s="156"/>
      <c r="BH275" s="156"/>
      <c r="BI275" s="156"/>
      <c r="BJ275" s="156"/>
      <c r="BK275" s="156"/>
      <c r="BL275" s="156"/>
      <c r="BM275" s="156"/>
      <c r="BN275" s="156"/>
      <c r="BO275" s="156"/>
      <c r="BP275" s="156"/>
      <c r="BQ275" s="156"/>
      <c r="BR275" s="156"/>
      <c r="BS275" s="156"/>
      <c r="BT275" s="156"/>
      <c r="BU275" s="156"/>
      <c r="BV275" s="156"/>
      <c r="BW275" s="156"/>
      <c r="BX275" s="156"/>
      <c r="BY275" s="156"/>
      <c r="BZ275" s="156"/>
      <c r="CA275" s="156"/>
      <c r="CB275" s="156"/>
      <c r="CC275" s="156"/>
      <c r="CD275" s="156"/>
      <c r="CE275" s="156"/>
      <c r="CF275" s="156"/>
      <c r="CG275" s="156"/>
      <c r="CH275" s="156"/>
      <c r="CI275" s="156"/>
      <c r="CJ275" s="156"/>
      <c r="CK275" s="156"/>
      <c r="CL275" s="156"/>
      <c r="CM275" s="156"/>
      <c r="CN275" s="156"/>
      <c r="CO275" s="156"/>
      <c r="CP275" s="156"/>
      <c r="CQ275" s="156"/>
      <c r="CR275" s="156"/>
      <c r="CS275" s="156"/>
      <c r="CT275" s="156"/>
      <c r="CU275" s="156"/>
      <c r="CV275" s="156"/>
      <c r="CW275" s="156"/>
      <c r="CX275" s="156"/>
      <c r="CY275" s="156"/>
      <c r="CZ275" s="156"/>
      <c r="DA275" s="156"/>
      <c r="DB275" s="156"/>
      <c r="DC275" s="156"/>
      <c r="DD275" s="156"/>
      <c r="DE275" s="156"/>
      <c r="DF275" s="156"/>
      <c r="DG275" s="156"/>
      <c r="DH275" s="156"/>
      <c r="DI275" s="156"/>
      <c r="DJ275" s="156"/>
      <c r="DK275" s="156"/>
      <c r="DL275" s="156"/>
      <c r="DM275" s="156"/>
      <c r="DN275" s="156"/>
      <c r="DO275" s="156"/>
      <c r="DP275" s="156"/>
      <c r="DQ275" s="156"/>
      <c r="DR275" s="156"/>
      <c r="DS275" s="156"/>
      <c r="DT275" s="156"/>
      <c r="DU275" s="156"/>
      <c r="DV275" s="156"/>
      <c r="DW275" s="156"/>
      <c r="DX275" s="156"/>
      <c r="DY275" s="156"/>
      <c r="DZ275" s="156"/>
      <c r="EA275" s="156"/>
      <c r="EB275" s="156"/>
      <c r="EC275" s="156"/>
      <c r="ED275" s="156"/>
      <c r="EE275" s="156"/>
      <c r="EF275" s="156"/>
      <c r="EG275" s="156"/>
      <c r="EH275" s="156"/>
      <c r="EI275" s="156"/>
      <c r="EJ275" s="156"/>
      <c r="EK275" s="156"/>
      <c r="EL275" s="156"/>
      <c r="EM275" s="156"/>
      <c r="EN275" s="156"/>
      <c r="EO275" s="156"/>
      <c r="EP275" s="156"/>
      <c r="EQ275" s="156"/>
      <c r="ER275" s="156"/>
      <c r="ES275" s="156"/>
      <c r="ET275" s="156"/>
      <c r="EU275" s="156"/>
      <c r="EV275" s="156"/>
      <c r="EW275" s="156"/>
      <c r="EX275" s="156"/>
      <c r="EY275" s="156"/>
      <c r="EZ275" s="156"/>
      <c r="FA275" s="156"/>
      <c r="FB275" s="156"/>
      <c r="FC275" s="156"/>
      <c r="FD275" s="156"/>
      <c r="FE275" s="156"/>
      <c r="FF275" s="156"/>
      <c r="FG275" s="156"/>
      <c r="FH275" s="156"/>
      <c r="FI275" s="156"/>
      <c r="FJ275" s="156"/>
      <c r="FK275" s="156"/>
      <c r="FL275" s="156"/>
      <c r="FM275" s="156"/>
      <c r="FN275" s="156"/>
      <c r="FO275" s="156"/>
      <c r="FP275" s="156"/>
      <c r="FQ275" s="156"/>
      <c r="FR275" s="156"/>
      <c r="FS275" s="156"/>
      <c r="FT275" s="156"/>
      <c r="FU275" s="156"/>
      <c r="FV275" s="156"/>
      <c r="FW275" s="156"/>
      <c r="FX275" s="156"/>
      <c r="FY275" s="156"/>
      <c r="FZ275" s="156"/>
      <c r="GA275" s="156"/>
      <c r="GB275" s="156"/>
      <c r="GC275" s="156"/>
      <c r="GD275" s="156"/>
      <c r="GE275" s="156"/>
      <c r="GF275" s="156"/>
      <c r="GG275" s="156"/>
      <c r="GH275" s="156"/>
      <c r="GI275" s="156"/>
      <c r="GJ275" s="156"/>
      <c r="GK275" s="156"/>
      <c r="GL275" s="156"/>
      <c r="GM275" s="156"/>
      <c r="GN275" s="156"/>
      <c r="GO275" s="156"/>
      <c r="GP275" s="156"/>
      <c r="GQ275" s="156"/>
      <c r="GR275" s="156"/>
      <c r="GS275" s="156"/>
      <c r="GT275" s="156"/>
      <c r="GU275" s="156"/>
      <c r="GV275" s="156"/>
      <c r="GW275" s="156"/>
      <c r="GX275" s="156"/>
      <c r="GY275" s="156"/>
      <c r="GZ275" s="156"/>
      <c r="HA275" s="156"/>
      <c r="HB275" s="156"/>
      <c r="HC275" s="156"/>
      <c r="HD275" s="156"/>
      <c r="HE275" s="156"/>
      <c r="HF275" s="156"/>
      <c r="HG275" s="156"/>
      <c r="HH275" s="156"/>
      <c r="HI275" s="156"/>
      <c r="HJ275" s="156"/>
      <c r="HK275" s="156"/>
      <c r="HL275" s="156"/>
      <c r="HM275" s="156"/>
      <c r="HN275" s="156"/>
      <c r="HO275" s="156"/>
      <c r="HP275" s="156"/>
      <c r="HQ275" s="156"/>
      <c r="HR275" s="156"/>
      <c r="HS275" s="156"/>
      <c r="HT275" s="156"/>
      <c r="HU275" s="156"/>
      <c r="HV275" s="156"/>
      <c r="HW275" s="156"/>
      <c r="HX275" s="156"/>
      <c r="HY275" s="156"/>
      <c r="HZ275" s="156"/>
      <c r="IA275" s="156"/>
      <c r="IB275" s="156"/>
      <c r="IC275" s="156"/>
      <c r="ID275" s="156"/>
      <c r="IE275" s="156"/>
      <c r="IF275" s="156"/>
      <c r="IG275" s="156"/>
      <c r="IH275" s="156"/>
      <c r="II275" s="156"/>
      <c r="IJ275" s="156"/>
      <c r="IK275" s="156"/>
      <c r="IL275" s="156"/>
      <c r="IM275" s="156"/>
      <c r="IN275" s="156"/>
      <c r="IO275" s="156"/>
      <c r="IP275" s="156"/>
      <c r="IQ275" s="156"/>
      <c r="IR275" s="156"/>
      <c r="IS275" s="156"/>
      <c r="IT275" s="156"/>
      <c r="IU275" s="156"/>
      <c r="IV275" s="156"/>
      <c r="IW275" s="156"/>
      <c r="IX275" s="156"/>
      <c r="IY275" s="156"/>
      <c r="IZ275" s="156"/>
      <c r="JA275" s="156"/>
      <c r="JB275" s="156"/>
      <c r="JC275" s="156"/>
      <c r="JD275" s="156"/>
      <c r="JE275" s="156"/>
      <c r="JF275" s="156"/>
      <c r="JG275" s="156"/>
      <c r="JH275" s="156"/>
      <c r="JI275" s="156"/>
      <c r="JJ275" s="156"/>
      <c r="JK275" s="156"/>
      <c r="JL275" s="156"/>
      <c r="JM275" s="156"/>
      <c r="JN275" s="156"/>
      <c r="JO275" s="156"/>
      <c r="JP275" s="156"/>
      <c r="JQ275" s="156"/>
      <c r="JR275" s="156"/>
      <c r="JS275" s="156"/>
      <c r="JT275" s="156"/>
      <c r="JU275" s="156"/>
      <c r="JV275" s="156"/>
      <c r="JW275" s="156"/>
      <c r="JX275" s="156"/>
      <c r="JY275" s="156"/>
      <c r="JZ275" s="156"/>
      <c r="KA275" s="156"/>
      <c r="KB275" s="156"/>
      <c r="KC275" s="156"/>
      <c r="KD275" s="156"/>
      <c r="KE275" s="156"/>
      <c r="KF275" s="156"/>
      <c r="KG275" s="156"/>
      <c r="KH275" s="156"/>
      <c r="KI275" s="156"/>
      <c r="KJ275" s="156"/>
      <c r="KK275" s="156"/>
      <c r="KL275" s="156"/>
      <c r="KM275" s="156"/>
      <c r="KN275" s="156"/>
      <c r="KO275" s="156"/>
      <c r="KP275" s="156"/>
      <c r="KQ275" s="156"/>
      <c r="KR275" s="156"/>
      <c r="KS275" s="156"/>
      <c r="KT275" s="156"/>
      <c r="KU275" s="156"/>
      <c r="KV275" s="156"/>
      <c r="KW275" s="156"/>
      <c r="KX275" s="156"/>
      <c r="KY275" s="156"/>
      <c r="KZ275" s="156"/>
      <c r="LA275" s="156"/>
      <c r="LB275" s="156"/>
      <c r="LC275" s="156"/>
      <c r="LD275" s="156"/>
      <c r="LE275" s="156"/>
      <c r="LF275" s="156"/>
      <c r="LG275" s="156"/>
      <c r="LH275" s="156"/>
      <c r="LI275" s="156"/>
      <c r="LJ275" s="156"/>
      <c r="LK275" s="156"/>
      <c r="LL275" s="156"/>
      <c r="LM275" s="156"/>
      <c r="LN275" s="156"/>
      <c r="LO275" s="156"/>
      <c r="LP275" s="156"/>
      <c r="LQ275" s="156"/>
      <c r="LR275" s="156"/>
      <c r="LS275" s="156"/>
      <c r="LT275" s="156"/>
      <c r="LU275" s="156"/>
      <c r="LV275" s="156"/>
      <c r="LW275" s="156"/>
      <c r="LX275" s="156"/>
      <c r="LY275" s="156"/>
      <c r="LZ275" s="156"/>
      <c r="MA275" s="156"/>
      <c r="MB275" s="156"/>
      <c r="MC275" s="156"/>
      <c r="MD275" s="156"/>
      <c r="ME275" s="156"/>
      <c r="MF275" s="156"/>
      <c r="MG275" s="156"/>
      <c r="MH275" s="156"/>
      <c r="MI275" s="156"/>
      <c r="MJ275" s="156"/>
      <c r="MK275" s="156"/>
      <c r="ML275" s="156"/>
      <c r="MM275" s="156"/>
      <c r="MN275" s="156"/>
      <c r="MO275" s="156"/>
      <c r="MP275" s="156"/>
      <c r="MQ275" s="156"/>
      <c r="MR275" s="156"/>
      <c r="MS275" s="156"/>
      <c r="MT275" s="156"/>
      <c r="MU275" s="156"/>
      <c r="MV275" s="156"/>
      <c r="MW275" s="156"/>
      <c r="MX275" s="156"/>
      <c r="MY275" s="156"/>
      <c r="MZ275" s="156"/>
      <c r="NA275" s="156"/>
      <c r="NB275" s="156"/>
      <c r="NC275" s="156"/>
      <c r="ND275" s="156"/>
      <c r="NE275" s="156"/>
      <c r="NF275" s="156"/>
      <c r="NG275" s="156"/>
      <c r="NH275" s="156"/>
      <c r="NI275" s="156"/>
      <c r="NJ275" s="156"/>
      <c r="NK275" s="156"/>
      <c r="NL275" s="156"/>
      <c r="NM275" s="156"/>
      <c r="NN275" s="156"/>
      <c r="NO275" s="156"/>
      <c r="NP275" s="156"/>
      <c r="NQ275" s="156"/>
      <c r="NR275" s="156"/>
      <c r="NS275" s="156"/>
      <c r="NT275" s="156"/>
      <c r="NU275" s="156"/>
      <c r="NV275" s="156"/>
      <c r="NW275" s="156"/>
      <c r="NX275" s="156"/>
      <c r="NY275" s="156"/>
      <c r="NZ275" s="156"/>
      <c r="OA275" s="156"/>
      <c r="OB275" s="156"/>
      <c r="OC275" s="156"/>
      <c r="OD275" s="156"/>
      <c r="OE275" s="156"/>
      <c r="OF275" s="156"/>
      <c r="OG275" s="156"/>
      <c r="OH275" s="156"/>
      <c r="OI275" s="156"/>
      <c r="OJ275" s="156"/>
      <c r="OK275" s="156"/>
      <c r="OL275" s="156"/>
      <c r="OM275" s="156"/>
      <c r="ON275" s="156"/>
      <c r="OO275" s="156"/>
      <c r="OP275" s="156"/>
      <c r="OQ275" s="156"/>
      <c r="OR275" s="156"/>
      <c r="OS275" s="156"/>
      <c r="OT275" s="156"/>
      <c r="OU275" s="156"/>
      <c r="OV275" s="156"/>
      <c r="OW275" s="156"/>
      <c r="OX275" s="156"/>
      <c r="OY275" s="156"/>
      <c r="OZ275" s="156"/>
      <c r="PA275" s="156"/>
      <c r="PB275" s="156"/>
      <c r="PC275" s="156"/>
      <c r="PD275" s="156"/>
      <c r="PE275" s="156"/>
      <c r="PF275" s="156"/>
      <c r="PG275" s="156"/>
      <c r="PH275" s="156"/>
      <c r="PI275" s="156"/>
      <c r="PJ275" s="156"/>
      <c r="PK275" s="156"/>
      <c r="PL275" s="156"/>
      <c r="PM275" s="156"/>
      <c r="PN275" s="156"/>
      <c r="PO275" s="156"/>
      <c r="PP275" s="156"/>
      <c r="PQ275" s="156"/>
      <c r="PR275" s="156"/>
      <c r="PS275" s="156"/>
      <c r="PT275" s="156"/>
      <c r="PU275" s="156"/>
      <c r="PV275" s="156"/>
      <c r="PW275" s="156"/>
      <c r="PX275" s="156"/>
      <c r="PY275" s="156"/>
      <c r="PZ275" s="156"/>
      <c r="QA275" s="156"/>
      <c r="QB275" s="156"/>
      <c r="QC275" s="156"/>
      <c r="QD275" s="156"/>
      <c r="QE275" s="156"/>
      <c r="QF275" s="156"/>
      <c r="QG275" s="156"/>
      <c r="QH275" s="156"/>
      <c r="QI275" s="156"/>
      <c r="QJ275" s="156"/>
      <c r="QK275" s="156"/>
      <c r="QL275" s="156"/>
      <c r="QM275" s="156"/>
      <c r="QN275" s="156"/>
      <c r="QO275" s="156"/>
      <c r="QP275" s="156"/>
      <c r="QQ275" s="156"/>
      <c r="QR275" s="156"/>
      <c r="QS275" s="156"/>
      <c r="QT275" s="156"/>
      <c r="QU275" s="156"/>
      <c r="QV275" s="156"/>
      <c r="QW275" s="156"/>
      <c r="QX275" s="156"/>
      <c r="QY275" s="156"/>
      <c r="QZ275" s="156"/>
      <c r="RA275" s="156"/>
      <c r="RB275" s="156"/>
      <c r="RC275" s="156"/>
      <c r="RD275" s="156"/>
      <c r="RE275" s="156"/>
      <c r="RF275" s="156"/>
      <c r="RG275" s="156"/>
      <c r="RH275" s="156"/>
      <c r="RI275" s="156"/>
      <c r="RJ275" s="156"/>
      <c r="RK275" s="156"/>
      <c r="RL275" s="156"/>
      <c r="RM275" s="156"/>
      <c r="RN275" s="156"/>
      <c r="RO275" s="156"/>
      <c r="RP275" s="156"/>
      <c r="RQ275" s="156"/>
      <c r="RR275" s="156"/>
      <c r="RS275" s="156"/>
      <c r="RT275" s="156"/>
      <c r="RU275" s="156"/>
      <c r="RV275" s="156"/>
      <c r="RW275" s="156"/>
      <c r="RX275" s="156"/>
      <c r="RY275" s="156"/>
      <c r="RZ275" s="156"/>
      <c r="SA275" s="156"/>
      <c r="SB275" s="156"/>
      <c r="SC275" s="156"/>
      <c r="SD275" s="156"/>
      <c r="SE275" s="156"/>
      <c r="SF275" s="156"/>
      <c r="SG275" s="156"/>
      <c r="SH275" s="156"/>
      <c r="SI275" s="156"/>
      <c r="SJ275" s="156"/>
      <c r="SK275" s="156"/>
      <c r="SL275" s="156"/>
      <c r="SM275" s="156"/>
      <c r="SN275" s="156"/>
      <c r="SO275" s="156"/>
      <c r="SP275" s="156"/>
      <c r="SQ275" s="156"/>
      <c r="SR275" s="156"/>
      <c r="SS275" s="156"/>
      <c r="ST275" s="156"/>
      <c r="SU275" s="156"/>
      <c r="SV275" s="156"/>
      <c r="SW275" s="156"/>
      <c r="SX275" s="156"/>
      <c r="SY275" s="156"/>
      <c r="SZ275" s="156"/>
      <c r="TA275" s="156"/>
      <c r="TB275" s="156"/>
      <c r="TC275" s="156"/>
      <c r="TD275" s="156"/>
      <c r="TE275" s="156"/>
      <c r="TF275" s="156"/>
      <c r="TG275" s="156"/>
      <c r="TH275" s="156"/>
      <c r="TI275" s="156"/>
      <c r="TJ275" s="156"/>
      <c r="TK275" s="156"/>
      <c r="TL275" s="156"/>
      <c r="TM275" s="156"/>
      <c r="TN275" s="156"/>
      <c r="TO275" s="156"/>
      <c r="TP275" s="156"/>
      <c r="TQ275" s="156"/>
      <c r="TR275" s="156"/>
      <c r="TS275" s="156"/>
      <c r="TT275" s="156"/>
      <c r="TU275" s="156"/>
      <c r="TV275" s="156"/>
      <c r="TW275" s="156"/>
      <c r="TX275" s="156"/>
      <c r="TY275" s="156"/>
      <c r="TZ275" s="156"/>
      <c r="UA275" s="156"/>
      <c r="UB275" s="156"/>
      <c r="UC275" s="156"/>
      <c r="UD275" s="156"/>
      <c r="UE275" s="156"/>
      <c r="UF275" s="156"/>
      <c r="UG275" s="156"/>
      <c r="UH275" s="156"/>
      <c r="UI275" s="156"/>
      <c r="UJ275" s="156"/>
      <c r="UK275" s="156"/>
      <c r="UL275" s="156"/>
      <c r="UM275" s="156"/>
      <c r="UN275" s="156"/>
      <c r="UO275" s="156"/>
      <c r="UP275" s="156"/>
      <c r="UQ275" s="156"/>
      <c r="UR275" s="156"/>
      <c r="US275" s="156"/>
      <c r="UT275" s="156"/>
      <c r="UU275" s="156"/>
      <c r="UV275" s="156"/>
      <c r="UW275" s="156"/>
      <c r="UX275" s="156"/>
      <c r="UY275" s="156"/>
      <c r="UZ275" s="156"/>
      <c r="VA275" s="156"/>
      <c r="VB275" s="156"/>
      <c r="VC275" s="156"/>
      <c r="VD275" s="156"/>
      <c r="VE275" s="156"/>
      <c r="VF275" s="156"/>
      <c r="VG275" s="156"/>
      <c r="VH275" s="156"/>
      <c r="VI275" s="156"/>
      <c r="VJ275" s="156"/>
      <c r="VK275" s="156"/>
      <c r="VL275" s="156"/>
      <c r="VM275" s="156"/>
      <c r="VN275" s="156"/>
      <c r="VO275" s="156"/>
      <c r="VP275" s="156"/>
      <c r="VQ275" s="156"/>
      <c r="VR275" s="156"/>
      <c r="VS275" s="156"/>
      <c r="VT275" s="156"/>
      <c r="VU275" s="156"/>
      <c r="VV275" s="156"/>
      <c r="VW275" s="156"/>
      <c r="VX275" s="156"/>
      <c r="VY275" s="156"/>
      <c r="VZ275" s="156"/>
      <c r="WA275" s="156"/>
      <c r="WB275" s="156"/>
      <c r="WC275" s="156"/>
      <c r="WD275" s="156"/>
      <c r="WE275" s="156"/>
      <c r="WF275" s="156"/>
      <c r="WG275" s="156"/>
      <c r="WH275" s="156"/>
      <c r="WI275" s="156"/>
      <c r="WJ275" s="156"/>
      <c r="WK275" s="156"/>
      <c r="WL275" s="156"/>
      <c r="WM275" s="156"/>
      <c r="WN275" s="156"/>
      <c r="WO275" s="156"/>
      <c r="WP275" s="156"/>
      <c r="WQ275" s="156"/>
      <c r="WR275" s="156"/>
      <c r="WS275" s="156"/>
      <c r="WT275" s="156"/>
      <c r="WU275" s="156"/>
      <c r="WV275" s="156"/>
      <c r="WW275" s="156"/>
      <c r="WX275" s="156"/>
      <c r="WY275" s="156"/>
      <c r="WZ275" s="156"/>
      <c r="XA275" s="156"/>
      <c r="XB275" s="156"/>
      <c r="XC275" s="156"/>
      <c r="XD275" s="156"/>
      <c r="XE275" s="156"/>
      <c r="XF275" s="156"/>
      <c r="XG275" s="156"/>
      <c r="XH275" s="156"/>
      <c r="XI275" s="156"/>
      <c r="XJ275" s="156"/>
      <c r="XK275" s="156"/>
      <c r="XL275" s="156"/>
      <c r="XM275" s="156"/>
      <c r="XN275" s="156"/>
      <c r="XO275" s="156"/>
      <c r="XP275" s="156"/>
      <c r="XQ275" s="156"/>
      <c r="XR275" s="156"/>
      <c r="XS275" s="156"/>
      <c r="XT275" s="156"/>
      <c r="XU275" s="156"/>
      <c r="XV275" s="156"/>
      <c r="XW275" s="156"/>
      <c r="XX275" s="156"/>
      <c r="XY275" s="156"/>
      <c r="XZ275" s="156"/>
      <c r="YA275" s="156"/>
      <c r="YB275" s="156"/>
      <c r="YC275" s="156"/>
      <c r="YD275" s="156"/>
      <c r="YE275" s="156"/>
      <c r="YF275" s="156"/>
      <c r="YG275" s="156"/>
      <c r="YH275" s="156"/>
      <c r="YI275" s="156"/>
      <c r="YJ275" s="156"/>
      <c r="YK275" s="156"/>
      <c r="YL275" s="156"/>
      <c r="YM275" s="156"/>
      <c r="YN275" s="156"/>
      <c r="YO275" s="156"/>
      <c r="YP275" s="156"/>
      <c r="YQ275" s="156"/>
      <c r="YR275" s="156"/>
      <c r="YS275" s="156"/>
      <c r="YT275" s="156"/>
      <c r="YU275" s="156"/>
      <c r="YV275" s="156"/>
      <c r="YW275" s="156"/>
      <c r="YX275" s="156"/>
      <c r="YY275" s="156"/>
      <c r="YZ275" s="156"/>
      <c r="ZA275" s="156"/>
      <c r="ZB275" s="156"/>
      <c r="ZC275" s="156"/>
      <c r="ZD275" s="156"/>
      <c r="ZE275" s="156"/>
      <c r="ZF275" s="156"/>
      <c r="ZG275" s="156"/>
      <c r="ZH275" s="156"/>
      <c r="ZI275" s="156"/>
      <c r="ZJ275" s="156"/>
      <c r="ZK275" s="156"/>
      <c r="ZL275" s="156"/>
      <c r="ZM275" s="156"/>
      <c r="ZN275" s="156"/>
      <c r="ZO275" s="156"/>
      <c r="ZP275" s="156"/>
      <c r="ZQ275" s="156"/>
      <c r="ZR275" s="156"/>
      <c r="ZS275" s="156"/>
      <c r="ZT275" s="156"/>
      <c r="ZU275" s="156"/>
      <c r="ZV275" s="156"/>
      <c r="ZW275" s="156"/>
      <c r="ZX275" s="156"/>
      <c r="ZY275" s="156"/>
      <c r="ZZ275" s="156"/>
      <c r="AAA275" s="156"/>
      <c r="AAB275" s="156"/>
      <c r="AAC275" s="156"/>
      <c r="AAD275" s="156"/>
      <c r="AAE275" s="156"/>
      <c r="AAF275" s="156"/>
      <c r="AAG275" s="156"/>
      <c r="AAH275" s="156"/>
      <c r="AAI275" s="156"/>
      <c r="AAJ275" s="156"/>
      <c r="AAK275" s="156"/>
      <c r="AAL275" s="156"/>
      <c r="AAM275" s="156"/>
      <c r="AAN275" s="156"/>
      <c r="AAO275" s="156"/>
      <c r="AAP275" s="156"/>
      <c r="AAQ275" s="156"/>
      <c r="AAR275" s="156"/>
      <c r="AAS275" s="156"/>
      <c r="AAT275" s="156"/>
      <c r="AAU275" s="156"/>
      <c r="AAV275" s="156"/>
      <c r="AAW275" s="156"/>
      <c r="AAX275" s="156"/>
      <c r="AAY275" s="156"/>
      <c r="AAZ275" s="156"/>
      <c r="ABA275" s="156"/>
      <c r="ABB275" s="156"/>
      <c r="ABC275" s="156"/>
      <c r="ABD275" s="156"/>
      <c r="ABE275" s="156"/>
      <c r="ABF275" s="156"/>
      <c r="ABG275" s="156"/>
      <c r="ABH275" s="156"/>
      <c r="ABI275" s="156"/>
      <c r="ABJ275" s="156"/>
      <c r="ABK275" s="156"/>
      <c r="ABL275" s="156"/>
      <c r="ABM275" s="156"/>
      <c r="ABN275" s="156"/>
      <c r="ABO275" s="156"/>
      <c r="ABP275" s="156"/>
      <c r="ABQ275" s="156"/>
      <c r="ABR275" s="156"/>
      <c r="ABS275" s="156"/>
      <c r="ABT275" s="156"/>
      <c r="ABU275" s="156"/>
      <c r="ABV275" s="156"/>
      <c r="ABW275" s="156"/>
      <c r="ABX275" s="156"/>
      <c r="ABY275" s="156"/>
      <c r="ABZ275" s="156"/>
      <c r="ACA275" s="156"/>
      <c r="ACB275" s="156"/>
      <c r="ACC275" s="156"/>
      <c r="ACD275" s="156"/>
      <c r="ACE275" s="156"/>
      <c r="ACF275" s="156"/>
      <c r="ACG275" s="156"/>
      <c r="ACH275" s="156"/>
      <c r="ACI275" s="156"/>
      <c r="ACJ275" s="156"/>
      <c r="ACK275" s="156"/>
      <c r="ACL275" s="156"/>
      <c r="ACM275" s="156"/>
      <c r="ACN275" s="156"/>
      <c r="ACO275" s="156"/>
      <c r="ACP275" s="156"/>
      <c r="ACQ275" s="156"/>
      <c r="ACR275" s="156"/>
      <c r="ACS275" s="156"/>
      <c r="ACT275" s="156"/>
      <c r="ACU275" s="156"/>
      <c r="ACV275" s="156"/>
      <c r="ACW275" s="156"/>
      <c r="ACX275" s="156"/>
      <c r="ACY275" s="156"/>
      <c r="ACZ275" s="156"/>
      <c r="ADA275" s="156"/>
      <c r="ADB275" s="156"/>
      <c r="ADC275" s="156"/>
      <c r="ADD275" s="156"/>
      <c r="ADE275" s="156"/>
      <c r="ADF275" s="156"/>
      <c r="ADG275" s="156"/>
      <c r="ADH275" s="156"/>
      <c r="ADI275" s="156"/>
      <c r="ADJ275" s="156"/>
      <c r="ADK275" s="156"/>
      <c r="ADL275" s="156"/>
      <c r="ADM275" s="156"/>
      <c r="ADN275" s="156"/>
      <c r="ADO275" s="156"/>
      <c r="ADP275" s="156"/>
      <c r="ADQ275" s="156"/>
      <c r="ADR275" s="156"/>
      <c r="ADS275" s="156"/>
      <c r="ADT275" s="156"/>
      <c r="ADU275" s="156"/>
      <c r="ADV275" s="156"/>
      <c r="ADW275" s="156"/>
      <c r="ADX275" s="156"/>
      <c r="ADY275" s="156"/>
      <c r="ADZ275" s="156"/>
      <c r="AEA275" s="156"/>
      <c r="AEB275" s="156"/>
      <c r="AEC275" s="156"/>
      <c r="AED275" s="156"/>
      <c r="AEE275" s="156"/>
      <c r="AEF275" s="156"/>
      <c r="AEG275" s="156"/>
      <c r="AEH275" s="156"/>
      <c r="AEI275" s="156"/>
      <c r="AEJ275" s="156"/>
      <c r="AEK275" s="156"/>
      <c r="AEL275" s="156"/>
      <c r="AEM275" s="156"/>
      <c r="AEN275" s="156"/>
      <c r="AEO275" s="156"/>
      <c r="AEP275" s="156"/>
      <c r="AEQ275" s="156"/>
      <c r="AER275" s="156"/>
      <c r="AES275" s="156"/>
      <c r="AET275" s="156"/>
      <c r="AEU275" s="156"/>
      <c r="AEV275" s="156"/>
      <c r="AEW275" s="156"/>
      <c r="AEX275" s="156"/>
      <c r="AEY275" s="156"/>
      <c r="AEZ275" s="156"/>
      <c r="AFA275" s="156"/>
      <c r="AFB275" s="156"/>
      <c r="AFC275" s="156"/>
      <c r="AFD275" s="156"/>
      <c r="AFE275" s="156"/>
      <c r="AFF275" s="156"/>
      <c r="AFG275" s="156"/>
      <c r="AFH275" s="156"/>
      <c r="AFI275" s="156"/>
      <c r="AFJ275" s="156"/>
      <c r="AFK275" s="156"/>
      <c r="AFL275" s="156"/>
      <c r="AFM275" s="156"/>
      <c r="AFN275" s="156"/>
      <c r="AFO275" s="156"/>
      <c r="AFP275" s="156"/>
      <c r="AFQ275" s="156"/>
      <c r="AFR275" s="156"/>
      <c r="AFS275" s="156"/>
      <c r="AFT275" s="156"/>
      <c r="AFU275" s="156"/>
      <c r="AFV275" s="156"/>
      <c r="AFW275" s="156"/>
      <c r="AFX275" s="156"/>
      <c r="AFY275" s="156"/>
      <c r="AFZ275" s="156"/>
      <c r="AGA275" s="156"/>
      <c r="AGB275" s="156"/>
      <c r="AGC275" s="156"/>
      <c r="AGD275" s="156"/>
      <c r="AGE275" s="156"/>
      <c r="AGF275" s="156"/>
      <c r="AGG275" s="156"/>
      <c r="AGH275" s="156"/>
      <c r="AGI275" s="156"/>
      <c r="AGJ275" s="156"/>
      <c r="AGK275" s="156"/>
      <c r="AGL275" s="156"/>
      <c r="AGM275" s="156"/>
      <c r="AGN275" s="156"/>
      <c r="AGO275" s="156"/>
      <c r="AGP275" s="156"/>
      <c r="AGQ275" s="156"/>
      <c r="AGR275" s="156"/>
      <c r="AGS275" s="156"/>
      <c r="AGT275" s="156"/>
      <c r="AGU275" s="156"/>
      <c r="AGV275" s="156"/>
      <c r="AGW275" s="156"/>
      <c r="AGX275" s="156"/>
      <c r="AGY275" s="156"/>
      <c r="AGZ275" s="156"/>
      <c r="AHA275" s="156"/>
      <c r="AHB275" s="156"/>
      <c r="AHC275" s="156"/>
      <c r="AHD275" s="156"/>
      <c r="AHE275" s="156"/>
      <c r="AHF275" s="156"/>
      <c r="AHG275" s="156"/>
      <c r="AHH275" s="156"/>
      <c r="AHI275" s="156"/>
      <c r="AHJ275" s="156"/>
      <c r="AHK275" s="156"/>
      <c r="AHL275" s="156"/>
      <c r="AHM275" s="156"/>
      <c r="AHN275" s="156"/>
      <c r="AHO275" s="156"/>
      <c r="AHP275" s="156"/>
      <c r="AHQ275" s="156"/>
      <c r="AHR275" s="156"/>
      <c r="AHS275" s="156"/>
      <c r="AHT275" s="156"/>
      <c r="AHU275" s="156"/>
      <c r="AHV275" s="156"/>
      <c r="AHW275" s="156"/>
      <c r="AHX275" s="156"/>
      <c r="AHY275" s="156"/>
      <c r="AHZ275" s="156"/>
      <c r="AIA275" s="156"/>
      <c r="AIB275" s="156"/>
      <c r="AIC275" s="156"/>
      <c r="AID275" s="156"/>
      <c r="AIE275" s="156"/>
      <c r="AIF275" s="156"/>
      <c r="AIG275" s="156"/>
      <c r="AIH275" s="156"/>
      <c r="AII275" s="156"/>
      <c r="AIJ275" s="156"/>
      <c r="AIK275" s="156"/>
      <c r="AIL275" s="156"/>
      <c r="AIM275" s="156"/>
      <c r="AIN275" s="156"/>
      <c r="AIO275" s="156"/>
      <c r="AIP275" s="156"/>
      <c r="AIQ275" s="156"/>
      <c r="AIR275" s="156"/>
      <c r="AIS275" s="156"/>
      <c r="AIT275" s="156"/>
      <c r="AIU275" s="156"/>
      <c r="AIV275" s="156"/>
      <c r="AIW275" s="156"/>
      <c r="AIX275" s="156"/>
      <c r="AIY275" s="156"/>
      <c r="AIZ275" s="156"/>
      <c r="AJA275" s="156"/>
      <c r="AJB275" s="156"/>
      <c r="AJC275" s="156"/>
      <c r="AJD275" s="156"/>
      <c r="AJE275" s="156"/>
      <c r="AJF275" s="156"/>
      <c r="AJG275" s="156"/>
      <c r="AJH275" s="156"/>
      <c r="AJI275" s="156"/>
      <c r="AJJ275" s="156"/>
      <c r="AJK275" s="156"/>
      <c r="AJL275" s="156"/>
      <c r="AJM275" s="156"/>
      <c r="AJN275" s="156"/>
      <c r="AJO275" s="156"/>
      <c r="AJP275" s="156"/>
      <c r="AJQ275" s="156"/>
      <c r="AJR275" s="156"/>
      <c r="AJS275" s="156"/>
      <c r="AJT275" s="156"/>
      <c r="AJU275" s="156"/>
      <c r="AJV275" s="156"/>
      <c r="AJW275" s="156"/>
      <c r="AJX275" s="156"/>
      <c r="AJY275" s="156"/>
      <c r="AJZ275" s="156"/>
      <c r="AKA275" s="156"/>
      <c r="AKB275" s="156"/>
      <c r="AKC275" s="156"/>
      <c r="AKD275" s="156"/>
      <c r="AKE275" s="156"/>
      <c r="AKF275" s="156"/>
      <c r="AKG275" s="156"/>
      <c r="AKH275" s="156"/>
      <c r="AKI275" s="156"/>
      <c r="AKJ275" s="156"/>
      <c r="AKK275" s="156"/>
      <c r="AKL275" s="156"/>
      <c r="AKM275" s="156"/>
      <c r="AKN275" s="156"/>
      <c r="AKO275" s="156"/>
      <c r="AKP275" s="156"/>
      <c r="AKQ275" s="156"/>
      <c r="AKR275" s="156"/>
      <c r="AKS275" s="156"/>
      <c r="AKT275" s="156"/>
      <c r="AKU275" s="156"/>
      <c r="AKV275" s="156"/>
      <c r="AKW275" s="156"/>
      <c r="AKX275" s="156"/>
      <c r="AKY275" s="156"/>
      <c r="AKZ275" s="156"/>
      <c r="ALA275" s="156"/>
      <c r="ALB275" s="156"/>
      <c r="ALC275" s="156"/>
      <c r="ALD275" s="156"/>
      <c r="ALE275" s="156"/>
      <c r="ALF275" s="156"/>
      <c r="ALG275" s="156"/>
      <c r="ALH275" s="156"/>
      <c r="ALI275" s="156"/>
      <c r="ALJ275" s="156"/>
      <c r="ALK275" s="156"/>
      <c r="ALL275" s="156"/>
      <c r="ALM275" s="156"/>
      <c r="ALN275" s="156"/>
      <c r="ALO275" s="156"/>
      <c r="ALP275" s="156"/>
      <c r="ALQ275" s="156"/>
      <c r="ALR275" s="156"/>
      <c r="ALS275" s="156"/>
      <c r="ALT275" s="156"/>
      <c r="ALU275" s="156"/>
      <c r="ALV275" s="156"/>
      <c r="ALW275" s="156"/>
      <c r="ALX275" s="156"/>
      <c r="ALY275" s="156"/>
      <c r="ALZ275" s="156"/>
      <c r="AMA275" s="156"/>
      <c r="AMB275" s="156"/>
      <c r="AMC275" s="156"/>
      <c r="AMD275" s="156"/>
      <c r="AME275" s="156"/>
      <c r="AMF275" s="156"/>
      <c r="AMG275" s="156"/>
      <c r="AMH275" s="156"/>
      <c r="AMI275" s="156"/>
    </row>
    <row r="276" spans="1:1023" s="158" customFormat="1">
      <c r="A276" s="160" t="s">
        <v>217</v>
      </c>
      <c r="B276" s="161" t="s">
        <v>250</v>
      </c>
      <c r="C276" s="161"/>
      <c r="D276" s="154"/>
      <c r="E276" s="154"/>
      <c r="F276" s="162"/>
      <c r="G276" s="162"/>
      <c r="H276" s="163"/>
      <c r="I276" s="163"/>
      <c r="J276" s="163"/>
      <c r="K276" s="163"/>
      <c r="L276" s="163"/>
      <c r="M276" s="163"/>
      <c r="N276" s="156"/>
      <c r="O276" s="156"/>
      <c r="P276" s="156"/>
      <c r="Q276" s="156"/>
      <c r="R276" s="156"/>
      <c r="S276" s="156"/>
      <c r="T276" s="156"/>
      <c r="U276" s="156"/>
      <c r="V276" s="156"/>
      <c r="W276" s="156"/>
      <c r="X276" s="156"/>
      <c r="Y276" s="156"/>
      <c r="Z276" s="156"/>
      <c r="AA276" s="156"/>
      <c r="AB276" s="156"/>
      <c r="AC276" s="156"/>
      <c r="AD276" s="156"/>
      <c r="AE276" s="156"/>
      <c r="AF276" s="156"/>
      <c r="AG276" s="156"/>
      <c r="AH276" s="156"/>
      <c r="AI276" s="156"/>
      <c r="AJ276" s="156"/>
      <c r="AK276" s="156"/>
      <c r="AL276" s="156"/>
      <c r="AM276" s="156"/>
      <c r="AN276" s="156"/>
      <c r="AO276" s="156"/>
      <c r="AP276" s="156"/>
      <c r="AQ276" s="156"/>
      <c r="AR276" s="156"/>
      <c r="AS276" s="156"/>
      <c r="AT276" s="156"/>
      <c r="AU276" s="156"/>
      <c r="AV276" s="156"/>
      <c r="AW276" s="156"/>
      <c r="AX276" s="156"/>
      <c r="AY276" s="156"/>
      <c r="AZ276" s="156"/>
      <c r="BA276" s="156"/>
      <c r="BB276" s="156"/>
      <c r="BC276" s="156"/>
      <c r="BD276" s="156"/>
      <c r="BE276" s="156"/>
      <c r="BF276" s="156"/>
      <c r="BG276" s="156"/>
      <c r="BH276" s="156"/>
      <c r="BI276" s="156"/>
      <c r="BJ276" s="156"/>
      <c r="BK276" s="156"/>
      <c r="BL276" s="156"/>
      <c r="BM276" s="156"/>
      <c r="BN276" s="156"/>
      <c r="BO276" s="156"/>
      <c r="BP276" s="156"/>
      <c r="BQ276" s="156"/>
      <c r="BR276" s="156"/>
      <c r="BS276" s="156"/>
      <c r="BT276" s="156"/>
      <c r="BU276" s="156"/>
      <c r="BV276" s="156"/>
      <c r="BW276" s="156"/>
      <c r="BX276" s="156"/>
      <c r="BY276" s="156"/>
      <c r="BZ276" s="156"/>
      <c r="CA276" s="156"/>
      <c r="CB276" s="156"/>
      <c r="CC276" s="156"/>
      <c r="CD276" s="156"/>
      <c r="CE276" s="156"/>
      <c r="CF276" s="156"/>
      <c r="CG276" s="156"/>
      <c r="CH276" s="156"/>
      <c r="CI276" s="156"/>
      <c r="CJ276" s="156"/>
      <c r="CK276" s="156"/>
      <c r="CL276" s="156"/>
      <c r="CM276" s="156"/>
      <c r="CN276" s="156"/>
      <c r="CO276" s="156"/>
      <c r="CP276" s="156"/>
      <c r="CQ276" s="156"/>
      <c r="CR276" s="156"/>
      <c r="CS276" s="156"/>
      <c r="CT276" s="156"/>
      <c r="CU276" s="156"/>
      <c r="CV276" s="156"/>
      <c r="CW276" s="156"/>
      <c r="CX276" s="156"/>
      <c r="CY276" s="156"/>
      <c r="CZ276" s="156"/>
      <c r="DA276" s="156"/>
      <c r="DB276" s="156"/>
      <c r="DC276" s="156"/>
      <c r="DD276" s="156"/>
      <c r="DE276" s="156"/>
      <c r="DF276" s="156"/>
      <c r="DG276" s="156"/>
      <c r="DH276" s="156"/>
      <c r="DI276" s="156"/>
      <c r="DJ276" s="156"/>
      <c r="DK276" s="156"/>
      <c r="DL276" s="156"/>
      <c r="DM276" s="156"/>
      <c r="DN276" s="156"/>
      <c r="DO276" s="156"/>
      <c r="DP276" s="156"/>
      <c r="DQ276" s="156"/>
      <c r="DR276" s="156"/>
      <c r="DS276" s="156"/>
      <c r="DT276" s="156"/>
      <c r="DU276" s="156"/>
      <c r="DV276" s="156"/>
      <c r="DW276" s="156"/>
      <c r="DX276" s="156"/>
      <c r="DY276" s="156"/>
      <c r="DZ276" s="156"/>
      <c r="EA276" s="156"/>
      <c r="EB276" s="156"/>
      <c r="EC276" s="156"/>
      <c r="ED276" s="156"/>
      <c r="EE276" s="156"/>
      <c r="EF276" s="156"/>
      <c r="EG276" s="156"/>
      <c r="EH276" s="156"/>
      <c r="EI276" s="156"/>
      <c r="EJ276" s="156"/>
      <c r="EK276" s="156"/>
      <c r="EL276" s="156"/>
      <c r="EM276" s="156"/>
      <c r="EN276" s="156"/>
      <c r="EO276" s="156"/>
      <c r="EP276" s="156"/>
      <c r="EQ276" s="156"/>
      <c r="ER276" s="156"/>
      <c r="ES276" s="156"/>
      <c r="ET276" s="156"/>
      <c r="EU276" s="156"/>
      <c r="EV276" s="156"/>
      <c r="EW276" s="156"/>
      <c r="EX276" s="156"/>
      <c r="EY276" s="156"/>
      <c r="EZ276" s="156"/>
      <c r="FA276" s="156"/>
      <c r="FB276" s="156"/>
      <c r="FC276" s="156"/>
      <c r="FD276" s="156"/>
      <c r="FE276" s="156"/>
      <c r="FF276" s="156"/>
      <c r="FG276" s="156"/>
      <c r="FH276" s="156"/>
      <c r="FI276" s="156"/>
      <c r="FJ276" s="156"/>
      <c r="FK276" s="156"/>
      <c r="FL276" s="156"/>
      <c r="FM276" s="156"/>
      <c r="FN276" s="156"/>
      <c r="FO276" s="156"/>
      <c r="FP276" s="156"/>
      <c r="FQ276" s="156"/>
      <c r="FR276" s="156"/>
      <c r="FS276" s="156"/>
      <c r="FT276" s="156"/>
      <c r="FU276" s="156"/>
      <c r="FV276" s="156"/>
      <c r="FW276" s="156"/>
      <c r="FX276" s="156"/>
      <c r="FY276" s="156"/>
      <c r="FZ276" s="156"/>
      <c r="GA276" s="156"/>
      <c r="GB276" s="156"/>
      <c r="GC276" s="156"/>
      <c r="GD276" s="156"/>
      <c r="GE276" s="156"/>
      <c r="GF276" s="156"/>
      <c r="GG276" s="156"/>
      <c r="GH276" s="156"/>
      <c r="GI276" s="156"/>
      <c r="GJ276" s="156"/>
      <c r="GK276" s="156"/>
      <c r="GL276" s="156"/>
      <c r="GM276" s="156"/>
      <c r="GN276" s="156"/>
      <c r="GO276" s="156"/>
      <c r="GP276" s="156"/>
      <c r="GQ276" s="156"/>
      <c r="GR276" s="156"/>
      <c r="GS276" s="156"/>
      <c r="GT276" s="156"/>
      <c r="GU276" s="156"/>
      <c r="GV276" s="156"/>
      <c r="GW276" s="156"/>
      <c r="GX276" s="156"/>
      <c r="GY276" s="156"/>
      <c r="GZ276" s="156"/>
      <c r="HA276" s="156"/>
      <c r="HB276" s="156"/>
      <c r="HC276" s="156"/>
      <c r="HD276" s="156"/>
      <c r="HE276" s="156"/>
      <c r="HF276" s="156"/>
      <c r="HG276" s="156"/>
      <c r="HH276" s="156"/>
      <c r="HI276" s="156"/>
      <c r="HJ276" s="156"/>
      <c r="HK276" s="156"/>
      <c r="HL276" s="156"/>
      <c r="HM276" s="156"/>
      <c r="HN276" s="156"/>
      <c r="HO276" s="156"/>
      <c r="HP276" s="156"/>
      <c r="HQ276" s="156"/>
      <c r="HR276" s="156"/>
      <c r="HS276" s="156"/>
      <c r="HT276" s="156"/>
      <c r="HU276" s="156"/>
      <c r="HV276" s="156"/>
      <c r="HW276" s="156"/>
      <c r="HX276" s="156"/>
      <c r="HY276" s="156"/>
      <c r="HZ276" s="156"/>
      <c r="IA276" s="156"/>
      <c r="IB276" s="156"/>
      <c r="IC276" s="156"/>
      <c r="ID276" s="156"/>
      <c r="IE276" s="156"/>
      <c r="IF276" s="156"/>
      <c r="IG276" s="156"/>
      <c r="IH276" s="156"/>
      <c r="II276" s="156"/>
      <c r="IJ276" s="156"/>
      <c r="IK276" s="156"/>
      <c r="IL276" s="156"/>
      <c r="IM276" s="156"/>
      <c r="IN276" s="156"/>
      <c r="IO276" s="156"/>
      <c r="IP276" s="156"/>
      <c r="IQ276" s="156"/>
      <c r="IR276" s="156"/>
      <c r="IS276" s="156"/>
      <c r="IT276" s="156"/>
      <c r="IU276" s="156"/>
      <c r="IV276" s="156"/>
      <c r="IW276" s="156"/>
      <c r="IX276" s="156"/>
      <c r="IY276" s="156"/>
      <c r="IZ276" s="156"/>
      <c r="JA276" s="156"/>
      <c r="JB276" s="156"/>
      <c r="JC276" s="156"/>
      <c r="JD276" s="156"/>
      <c r="JE276" s="156"/>
      <c r="JF276" s="156"/>
      <c r="JG276" s="156"/>
      <c r="JH276" s="156"/>
      <c r="JI276" s="156"/>
      <c r="JJ276" s="156"/>
      <c r="JK276" s="156"/>
      <c r="JL276" s="156"/>
      <c r="JM276" s="156"/>
      <c r="JN276" s="156"/>
      <c r="JO276" s="156"/>
      <c r="JP276" s="156"/>
      <c r="JQ276" s="156"/>
      <c r="JR276" s="156"/>
      <c r="JS276" s="156"/>
      <c r="JT276" s="156"/>
      <c r="JU276" s="156"/>
      <c r="JV276" s="156"/>
      <c r="JW276" s="156"/>
      <c r="JX276" s="156"/>
      <c r="JY276" s="156"/>
      <c r="JZ276" s="156"/>
      <c r="KA276" s="156"/>
      <c r="KB276" s="156"/>
      <c r="KC276" s="156"/>
      <c r="KD276" s="156"/>
      <c r="KE276" s="156"/>
      <c r="KF276" s="156"/>
      <c r="KG276" s="156"/>
      <c r="KH276" s="156"/>
      <c r="KI276" s="156"/>
      <c r="KJ276" s="156"/>
      <c r="KK276" s="156"/>
      <c r="KL276" s="156"/>
      <c r="KM276" s="156"/>
      <c r="KN276" s="156"/>
      <c r="KO276" s="156"/>
      <c r="KP276" s="156"/>
      <c r="KQ276" s="156"/>
      <c r="KR276" s="156"/>
      <c r="KS276" s="156"/>
      <c r="KT276" s="156"/>
      <c r="KU276" s="156"/>
      <c r="KV276" s="156"/>
      <c r="KW276" s="156"/>
      <c r="KX276" s="156"/>
      <c r="KY276" s="156"/>
      <c r="KZ276" s="156"/>
      <c r="LA276" s="156"/>
      <c r="LB276" s="156"/>
      <c r="LC276" s="156"/>
      <c r="LD276" s="156"/>
      <c r="LE276" s="156"/>
      <c r="LF276" s="156"/>
      <c r="LG276" s="156"/>
      <c r="LH276" s="156"/>
      <c r="LI276" s="156"/>
      <c r="LJ276" s="156"/>
      <c r="LK276" s="156"/>
      <c r="LL276" s="156"/>
      <c r="LM276" s="156"/>
      <c r="LN276" s="156"/>
      <c r="LO276" s="156"/>
      <c r="LP276" s="156"/>
      <c r="LQ276" s="156"/>
      <c r="LR276" s="156"/>
      <c r="LS276" s="156"/>
      <c r="LT276" s="156"/>
      <c r="LU276" s="156"/>
      <c r="LV276" s="156"/>
      <c r="LW276" s="156"/>
      <c r="LX276" s="156"/>
      <c r="LY276" s="156"/>
      <c r="LZ276" s="156"/>
      <c r="MA276" s="156"/>
      <c r="MB276" s="156"/>
      <c r="MC276" s="156"/>
      <c r="MD276" s="156"/>
      <c r="ME276" s="156"/>
      <c r="MF276" s="156"/>
      <c r="MG276" s="156"/>
      <c r="MH276" s="156"/>
      <c r="MI276" s="156"/>
      <c r="MJ276" s="156"/>
      <c r="MK276" s="156"/>
      <c r="ML276" s="156"/>
      <c r="MM276" s="156"/>
      <c r="MN276" s="156"/>
      <c r="MO276" s="156"/>
      <c r="MP276" s="156"/>
      <c r="MQ276" s="156"/>
      <c r="MR276" s="156"/>
      <c r="MS276" s="156"/>
      <c r="MT276" s="156"/>
      <c r="MU276" s="156"/>
      <c r="MV276" s="156"/>
      <c r="MW276" s="156"/>
      <c r="MX276" s="156"/>
      <c r="MY276" s="156"/>
      <c r="MZ276" s="156"/>
      <c r="NA276" s="156"/>
      <c r="NB276" s="156"/>
      <c r="NC276" s="156"/>
      <c r="ND276" s="156"/>
      <c r="NE276" s="156"/>
      <c r="NF276" s="156"/>
      <c r="NG276" s="156"/>
      <c r="NH276" s="156"/>
      <c r="NI276" s="156"/>
      <c r="NJ276" s="156"/>
      <c r="NK276" s="156"/>
      <c r="NL276" s="156"/>
      <c r="NM276" s="156"/>
      <c r="NN276" s="156"/>
      <c r="NO276" s="156"/>
      <c r="NP276" s="156"/>
      <c r="NQ276" s="156"/>
      <c r="NR276" s="156"/>
      <c r="NS276" s="156"/>
      <c r="NT276" s="156"/>
      <c r="NU276" s="156"/>
      <c r="NV276" s="156"/>
      <c r="NW276" s="156"/>
      <c r="NX276" s="156"/>
      <c r="NY276" s="156"/>
      <c r="NZ276" s="156"/>
      <c r="OA276" s="156"/>
      <c r="OB276" s="156"/>
      <c r="OC276" s="156"/>
      <c r="OD276" s="156"/>
      <c r="OE276" s="156"/>
      <c r="OF276" s="156"/>
      <c r="OG276" s="156"/>
      <c r="OH276" s="156"/>
      <c r="OI276" s="156"/>
      <c r="OJ276" s="156"/>
      <c r="OK276" s="156"/>
      <c r="OL276" s="156"/>
      <c r="OM276" s="156"/>
      <c r="ON276" s="156"/>
      <c r="OO276" s="156"/>
      <c r="OP276" s="156"/>
      <c r="OQ276" s="156"/>
      <c r="OR276" s="156"/>
      <c r="OS276" s="156"/>
      <c r="OT276" s="156"/>
      <c r="OU276" s="156"/>
      <c r="OV276" s="156"/>
      <c r="OW276" s="156"/>
      <c r="OX276" s="156"/>
      <c r="OY276" s="156"/>
      <c r="OZ276" s="156"/>
      <c r="PA276" s="156"/>
      <c r="PB276" s="156"/>
      <c r="PC276" s="156"/>
      <c r="PD276" s="156"/>
      <c r="PE276" s="156"/>
      <c r="PF276" s="156"/>
      <c r="PG276" s="156"/>
      <c r="PH276" s="156"/>
      <c r="PI276" s="156"/>
      <c r="PJ276" s="156"/>
      <c r="PK276" s="156"/>
      <c r="PL276" s="156"/>
      <c r="PM276" s="156"/>
      <c r="PN276" s="156"/>
      <c r="PO276" s="156"/>
      <c r="PP276" s="156"/>
      <c r="PQ276" s="156"/>
      <c r="PR276" s="156"/>
      <c r="PS276" s="156"/>
      <c r="PT276" s="156"/>
      <c r="PU276" s="156"/>
      <c r="PV276" s="156"/>
      <c r="PW276" s="156"/>
      <c r="PX276" s="156"/>
      <c r="PY276" s="156"/>
      <c r="PZ276" s="156"/>
      <c r="QA276" s="156"/>
      <c r="QB276" s="156"/>
      <c r="QC276" s="156"/>
      <c r="QD276" s="156"/>
      <c r="QE276" s="156"/>
      <c r="QF276" s="156"/>
      <c r="QG276" s="156"/>
      <c r="QH276" s="156"/>
      <c r="QI276" s="156"/>
      <c r="QJ276" s="156"/>
      <c r="QK276" s="156"/>
      <c r="QL276" s="156"/>
      <c r="QM276" s="156"/>
      <c r="QN276" s="156"/>
      <c r="QO276" s="156"/>
      <c r="QP276" s="156"/>
      <c r="QQ276" s="156"/>
      <c r="QR276" s="156"/>
      <c r="QS276" s="156"/>
      <c r="QT276" s="156"/>
      <c r="QU276" s="156"/>
      <c r="QV276" s="156"/>
      <c r="QW276" s="156"/>
      <c r="QX276" s="156"/>
      <c r="QY276" s="156"/>
      <c r="QZ276" s="156"/>
      <c r="RA276" s="156"/>
      <c r="RB276" s="156"/>
      <c r="RC276" s="156"/>
      <c r="RD276" s="156"/>
      <c r="RE276" s="156"/>
      <c r="RF276" s="156"/>
      <c r="RG276" s="156"/>
      <c r="RH276" s="156"/>
      <c r="RI276" s="156"/>
      <c r="RJ276" s="156"/>
      <c r="RK276" s="156"/>
      <c r="RL276" s="156"/>
      <c r="RM276" s="156"/>
      <c r="RN276" s="156"/>
      <c r="RO276" s="156"/>
      <c r="RP276" s="156"/>
      <c r="RQ276" s="156"/>
      <c r="RR276" s="156"/>
      <c r="RS276" s="156"/>
      <c r="RT276" s="156"/>
      <c r="RU276" s="156"/>
      <c r="RV276" s="156"/>
      <c r="RW276" s="156"/>
      <c r="RX276" s="156"/>
      <c r="RY276" s="156"/>
      <c r="RZ276" s="156"/>
      <c r="SA276" s="156"/>
      <c r="SB276" s="156"/>
      <c r="SC276" s="156"/>
      <c r="SD276" s="156"/>
      <c r="SE276" s="156"/>
      <c r="SF276" s="156"/>
      <c r="SG276" s="156"/>
      <c r="SH276" s="156"/>
      <c r="SI276" s="156"/>
      <c r="SJ276" s="156"/>
      <c r="SK276" s="156"/>
      <c r="SL276" s="156"/>
      <c r="SM276" s="156"/>
      <c r="SN276" s="156"/>
      <c r="SO276" s="156"/>
      <c r="SP276" s="156"/>
      <c r="SQ276" s="156"/>
      <c r="SR276" s="156"/>
      <c r="SS276" s="156"/>
      <c r="ST276" s="156"/>
      <c r="SU276" s="156"/>
      <c r="SV276" s="156"/>
      <c r="SW276" s="156"/>
      <c r="SX276" s="156"/>
      <c r="SY276" s="156"/>
      <c r="SZ276" s="156"/>
      <c r="TA276" s="156"/>
      <c r="TB276" s="156"/>
      <c r="TC276" s="156"/>
      <c r="TD276" s="156"/>
      <c r="TE276" s="156"/>
      <c r="TF276" s="156"/>
      <c r="TG276" s="156"/>
      <c r="TH276" s="156"/>
      <c r="TI276" s="156"/>
      <c r="TJ276" s="156"/>
      <c r="TK276" s="156"/>
      <c r="TL276" s="156"/>
      <c r="TM276" s="156"/>
      <c r="TN276" s="156"/>
      <c r="TO276" s="156"/>
      <c r="TP276" s="156"/>
      <c r="TQ276" s="156"/>
      <c r="TR276" s="156"/>
      <c r="TS276" s="156"/>
      <c r="TT276" s="156"/>
      <c r="TU276" s="156"/>
      <c r="TV276" s="156"/>
      <c r="TW276" s="156"/>
      <c r="TX276" s="156"/>
      <c r="TY276" s="156"/>
      <c r="TZ276" s="156"/>
      <c r="UA276" s="156"/>
      <c r="UB276" s="156"/>
      <c r="UC276" s="156"/>
      <c r="UD276" s="156"/>
      <c r="UE276" s="156"/>
      <c r="UF276" s="156"/>
      <c r="UG276" s="156"/>
      <c r="UH276" s="156"/>
      <c r="UI276" s="156"/>
      <c r="UJ276" s="156"/>
      <c r="UK276" s="156"/>
      <c r="UL276" s="156"/>
      <c r="UM276" s="156"/>
      <c r="UN276" s="156"/>
      <c r="UO276" s="156"/>
      <c r="UP276" s="156"/>
      <c r="UQ276" s="156"/>
      <c r="UR276" s="156"/>
      <c r="US276" s="156"/>
      <c r="UT276" s="156"/>
      <c r="UU276" s="156"/>
      <c r="UV276" s="156"/>
      <c r="UW276" s="156"/>
      <c r="UX276" s="156"/>
      <c r="UY276" s="156"/>
      <c r="UZ276" s="156"/>
      <c r="VA276" s="156"/>
      <c r="VB276" s="156"/>
      <c r="VC276" s="156"/>
      <c r="VD276" s="156"/>
      <c r="VE276" s="156"/>
      <c r="VF276" s="156"/>
      <c r="VG276" s="156"/>
      <c r="VH276" s="156"/>
      <c r="VI276" s="156"/>
      <c r="VJ276" s="156"/>
      <c r="VK276" s="156"/>
      <c r="VL276" s="156"/>
      <c r="VM276" s="156"/>
      <c r="VN276" s="156"/>
      <c r="VO276" s="156"/>
      <c r="VP276" s="156"/>
      <c r="VQ276" s="156"/>
      <c r="VR276" s="156"/>
      <c r="VS276" s="156"/>
      <c r="VT276" s="156"/>
      <c r="VU276" s="156"/>
      <c r="VV276" s="156"/>
      <c r="VW276" s="156"/>
      <c r="VX276" s="156"/>
      <c r="VY276" s="156"/>
      <c r="VZ276" s="156"/>
      <c r="WA276" s="156"/>
      <c r="WB276" s="156"/>
      <c r="WC276" s="156"/>
      <c r="WD276" s="156"/>
      <c r="WE276" s="156"/>
      <c r="WF276" s="156"/>
      <c r="WG276" s="156"/>
      <c r="WH276" s="156"/>
      <c r="WI276" s="156"/>
      <c r="WJ276" s="156"/>
      <c r="WK276" s="156"/>
      <c r="WL276" s="156"/>
      <c r="WM276" s="156"/>
      <c r="WN276" s="156"/>
      <c r="WO276" s="156"/>
      <c r="WP276" s="156"/>
      <c r="WQ276" s="156"/>
      <c r="WR276" s="156"/>
      <c r="WS276" s="156"/>
      <c r="WT276" s="156"/>
      <c r="WU276" s="156"/>
      <c r="WV276" s="156"/>
      <c r="WW276" s="156"/>
      <c r="WX276" s="156"/>
      <c r="WY276" s="156"/>
      <c r="WZ276" s="156"/>
      <c r="XA276" s="156"/>
      <c r="XB276" s="156"/>
      <c r="XC276" s="156"/>
      <c r="XD276" s="156"/>
      <c r="XE276" s="156"/>
      <c r="XF276" s="156"/>
      <c r="XG276" s="156"/>
      <c r="XH276" s="156"/>
      <c r="XI276" s="156"/>
      <c r="XJ276" s="156"/>
      <c r="XK276" s="156"/>
      <c r="XL276" s="156"/>
      <c r="XM276" s="156"/>
      <c r="XN276" s="156"/>
      <c r="XO276" s="156"/>
      <c r="XP276" s="156"/>
      <c r="XQ276" s="156"/>
      <c r="XR276" s="156"/>
      <c r="XS276" s="156"/>
      <c r="XT276" s="156"/>
      <c r="XU276" s="156"/>
      <c r="XV276" s="156"/>
      <c r="XW276" s="156"/>
      <c r="XX276" s="156"/>
      <c r="XY276" s="156"/>
      <c r="XZ276" s="156"/>
      <c r="YA276" s="156"/>
      <c r="YB276" s="156"/>
      <c r="YC276" s="156"/>
      <c r="YD276" s="156"/>
      <c r="YE276" s="156"/>
      <c r="YF276" s="156"/>
      <c r="YG276" s="156"/>
      <c r="YH276" s="156"/>
      <c r="YI276" s="156"/>
      <c r="YJ276" s="156"/>
      <c r="YK276" s="156"/>
      <c r="YL276" s="156"/>
      <c r="YM276" s="156"/>
      <c r="YN276" s="156"/>
      <c r="YO276" s="156"/>
      <c r="YP276" s="156"/>
      <c r="YQ276" s="156"/>
      <c r="YR276" s="156"/>
      <c r="YS276" s="156"/>
      <c r="YT276" s="156"/>
      <c r="YU276" s="156"/>
      <c r="YV276" s="156"/>
      <c r="YW276" s="156"/>
      <c r="YX276" s="156"/>
      <c r="YY276" s="156"/>
      <c r="YZ276" s="156"/>
      <c r="ZA276" s="156"/>
      <c r="ZB276" s="156"/>
      <c r="ZC276" s="156"/>
      <c r="ZD276" s="156"/>
      <c r="ZE276" s="156"/>
      <c r="ZF276" s="156"/>
      <c r="ZG276" s="156"/>
      <c r="ZH276" s="156"/>
      <c r="ZI276" s="156"/>
      <c r="ZJ276" s="156"/>
      <c r="ZK276" s="156"/>
      <c r="ZL276" s="156"/>
      <c r="ZM276" s="156"/>
      <c r="ZN276" s="156"/>
      <c r="ZO276" s="156"/>
      <c r="ZP276" s="156"/>
      <c r="ZQ276" s="156"/>
      <c r="ZR276" s="156"/>
      <c r="ZS276" s="156"/>
      <c r="ZT276" s="156"/>
      <c r="ZU276" s="156"/>
      <c r="ZV276" s="156"/>
      <c r="ZW276" s="156"/>
      <c r="ZX276" s="156"/>
      <c r="ZY276" s="156"/>
      <c r="ZZ276" s="156"/>
      <c r="AAA276" s="156"/>
      <c r="AAB276" s="156"/>
      <c r="AAC276" s="156"/>
      <c r="AAD276" s="156"/>
      <c r="AAE276" s="156"/>
      <c r="AAF276" s="156"/>
      <c r="AAG276" s="156"/>
      <c r="AAH276" s="156"/>
      <c r="AAI276" s="156"/>
      <c r="AAJ276" s="156"/>
      <c r="AAK276" s="156"/>
      <c r="AAL276" s="156"/>
      <c r="AAM276" s="156"/>
      <c r="AAN276" s="156"/>
      <c r="AAO276" s="156"/>
      <c r="AAP276" s="156"/>
      <c r="AAQ276" s="156"/>
      <c r="AAR276" s="156"/>
      <c r="AAS276" s="156"/>
      <c r="AAT276" s="156"/>
      <c r="AAU276" s="156"/>
      <c r="AAV276" s="156"/>
      <c r="AAW276" s="156"/>
      <c r="AAX276" s="156"/>
      <c r="AAY276" s="156"/>
      <c r="AAZ276" s="156"/>
      <c r="ABA276" s="156"/>
      <c r="ABB276" s="156"/>
      <c r="ABC276" s="156"/>
      <c r="ABD276" s="156"/>
      <c r="ABE276" s="156"/>
      <c r="ABF276" s="156"/>
      <c r="ABG276" s="156"/>
      <c r="ABH276" s="156"/>
      <c r="ABI276" s="156"/>
      <c r="ABJ276" s="156"/>
      <c r="ABK276" s="156"/>
      <c r="ABL276" s="156"/>
      <c r="ABM276" s="156"/>
      <c r="ABN276" s="156"/>
      <c r="ABO276" s="156"/>
      <c r="ABP276" s="156"/>
      <c r="ABQ276" s="156"/>
      <c r="ABR276" s="156"/>
      <c r="ABS276" s="156"/>
      <c r="ABT276" s="156"/>
      <c r="ABU276" s="156"/>
      <c r="ABV276" s="156"/>
      <c r="ABW276" s="156"/>
      <c r="ABX276" s="156"/>
      <c r="ABY276" s="156"/>
      <c r="ABZ276" s="156"/>
      <c r="ACA276" s="156"/>
      <c r="ACB276" s="156"/>
      <c r="ACC276" s="156"/>
      <c r="ACD276" s="156"/>
      <c r="ACE276" s="156"/>
      <c r="ACF276" s="156"/>
      <c r="ACG276" s="156"/>
      <c r="ACH276" s="156"/>
      <c r="ACI276" s="156"/>
      <c r="ACJ276" s="156"/>
      <c r="ACK276" s="156"/>
      <c r="ACL276" s="156"/>
      <c r="ACM276" s="156"/>
      <c r="ACN276" s="156"/>
      <c r="ACO276" s="156"/>
      <c r="ACP276" s="156"/>
      <c r="ACQ276" s="156"/>
      <c r="ACR276" s="156"/>
      <c r="ACS276" s="156"/>
      <c r="ACT276" s="156"/>
      <c r="ACU276" s="156"/>
      <c r="ACV276" s="156"/>
      <c r="ACW276" s="156"/>
      <c r="ACX276" s="156"/>
      <c r="ACY276" s="156"/>
      <c r="ACZ276" s="156"/>
      <c r="ADA276" s="156"/>
      <c r="ADB276" s="156"/>
      <c r="ADC276" s="156"/>
      <c r="ADD276" s="156"/>
      <c r="ADE276" s="156"/>
      <c r="ADF276" s="156"/>
      <c r="ADG276" s="156"/>
      <c r="ADH276" s="156"/>
      <c r="ADI276" s="156"/>
      <c r="ADJ276" s="156"/>
      <c r="ADK276" s="156"/>
      <c r="ADL276" s="156"/>
      <c r="ADM276" s="156"/>
      <c r="ADN276" s="156"/>
      <c r="ADO276" s="156"/>
      <c r="ADP276" s="156"/>
      <c r="ADQ276" s="156"/>
      <c r="ADR276" s="156"/>
      <c r="ADS276" s="156"/>
      <c r="ADT276" s="156"/>
      <c r="ADU276" s="156"/>
      <c r="ADV276" s="156"/>
      <c r="ADW276" s="156"/>
      <c r="ADX276" s="156"/>
      <c r="ADY276" s="156"/>
      <c r="ADZ276" s="156"/>
      <c r="AEA276" s="156"/>
      <c r="AEB276" s="156"/>
      <c r="AEC276" s="156"/>
      <c r="AED276" s="156"/>
      <c r="AEE276" s="156"/>
      <c r="AEF276" s="156"/>
      <c r="AEG276" s="156"/>
      <c r="AEH276" s="156"/>
      <c r="AEI276" s="156"/>
      <c r="AEJ276" s="156"/>
      <c r="AEK276" s="156"/>
      <c r="AEL276" s="156"/>
      <c r="AEM276" s="156"/>
      <c r="AEN276" s="156"/>
      <c r="AEO276" s="156"/>
      <c r="AEP276" s="156"/>
      <c r="AEQ276" s="156"/>
      <c r="AER276" s="156"/>
      <c r="AES276" s="156"/>
      <c r="AET276" s="156"/>
      <c r="AEU276" s="156"/>
      <c r="AEV276" s="156"/>
      <c r="AEW276" s="156"/>
      <c r="AEX276" s="156"/>
      <c r="AEY276" s="156"/>
      <c r="AEZ276" s="156"/>
      <c r="AFA276" s="156"/>
      <c r="AFB276" s="156"/>
      <c r="AFC276" s="156"/>
      <c r="AFD276" s="156"/>
      <c r="AFE276" s="156"/>
      <c r="AFF276" s="156"/>
      <c r="AFG276" s="156"/>
      <c r="AFH276" s="156"/>
      <c r="AFI276" s="156"/>
      <c r="AFJ276" s="156"/>
      <c r="AFK276" s="156"/>
      <c r="AFL276" s="156"/>
      <c r="AFM276" s="156"/>
      <c r="AFN276" s="156"/>
      <c r="AFO276" s="156"/>
      <c r="AFP276" s="156"/>
      <c r="AFQ276" s="156"/>
      <c r="AFR276" s="156"/>
      <c r="AFS276" s="156"/>
      <c r="AFT276" s="156"/>
      <c r="AFU276" s="156"/>
      <c r="AFV276" s="156"/>
      <c r="AFW276" s="156"/>
      <c r="AFX276" s="156"/>
      <c r="AFY276" s="156"/>
      <c r="AFZ276" s="156"/>
      <c r="AGA276" s="156"/>
      <c r="AGB276" s="156"/>
      <c r="AGC276" s="156"/>
      <c r="AGD276" s="156"/>
      <c r="AGE276" s="156"/>
      <c r="AGF276" s="156"/>
      <c r="AGG276" s="156"/>
      <c r="AGH276" s="156"/>
      <c r="AGI276" s="156"/>
      <c r="AGJ276" s="156"/>
      <c r="AGK276" s="156"/>
      <c r="AGL276" s="156"/>
      <c r="AGM276" s="156"/>
      <c r="AGN276" s="156"/>
      <c r="AGO276" s="156"/>
      <c r="AGP276" s="156"/>
      <c r="AGQ276" s="156"/>
      <c r="AGR276" s="156"/>
      <c r="AGS276" s="156"/>
      <c r="AGT276" s="156"/>
      <c r="AGU276" s="156"/>
      <c r="AGV276" s="156"/>
      <c r="AGW276" s="156"/>
      <c r="AGX276" s="156"/>
      <c r="AGY276" s="156"/>
      <c r="AGZ276" s="156"/>
      <c r="AHA276" s="156"/>
      <c r="AHB276" s="156"/>
      <c r="AHC276" s="156"/>
      <c r="AHD276" s="156"/>
      <c r="AHE276" s="156"/>
      <c r="AHF276" s="156"/>
      <c r="AHG276" s="156"/>
      <c r="AHH276" s="156"/>
      <c r="AHI276" s="156"/>
      <c r="AHJ276" s="156"/>
      <c r="AHK276" s="156"/>
      <c r="AHL276" s="156"/>
      <c r="AHM276" s="156"/>
      <c r="AHN276" s="156"/>
      <c r="AHO276" s="156"/>
      <c r="AHP276" s="156"/>
      <c r="AHQ276" s="156"/>
      <c r="AHR276" s="156"/>
      <c r="AHS276" s="156"/>
      <c r="AHT276" s="156"/>
      <c r="AHU276" s="156"/>
      <c r="AHV276" s="156"/>
      <c r="AHW276" s="156"/>
      <c r="AHX276" s="156"/>
      <c r="AHY276" s="156"/>
      <c r="AHZ276" s="156"/>
      <c r="AIA276" s="156"/>
      <c r="AIB276" s="156"/>
      <c r="AIC276" s="156"/>
      <c r="AID276" s="156"/>
      <c r="AIE276" s="156"/>
      <c r="AIF276" s="156"/>
      <c r="AIG276" s="156"/>
      <c r="AIH276" s="156"/>
      <c r="AII276" s="156"/>
      <c r="AIJ276" s="156"/>
      <c r="AIK276" s="156"/>
      <c r="AIL276" s="156"/>
      <c r="AIM276" s="156"/>
      <c r="AIN276" s="156"/>
      <c r="AIO276" s="156"/>
      <c r="AIP276" s="156"/>
      <c r="AIQ276" s="156"/>
      <c r="AIR276" s="156"/>
      <c r="AIS276" s="156"/>
      <c r="AIT276" s="156"/>
      <c r="AIU276" s="156"/>
      <c r="AIV276" s="156"/>
      <c r="AIW276" s="156"/>
      <c r="AIX276" s="156"/>
      <c r="AIY276" s="156"/>
      <c r="AIZ276" s="156"/>
      <c r="AJA276" s="156"/>
      <c r="AJB276" s="156"/>
      <c r="AJC276" s="156"/>
      <c r="AJD276" s="156"/>
      <c r="AJE276" s="156"/>
      <c r="AJF276" s="156"/>
      <c r="AJG276" s="156"/>
      <c r="AJH276" s="156"/>
      <c r="AJI276" s="156"/>
      <c r="AJJ276" s="156"/>
      <c r="AJK276" s="156"/>
      <c r="AJL276" s="156"/>
      <c r="AJM276" s="156"/>
      <c r="AJN276" s="156"/>
      <c r="AJO276" s="156"/>
      <c r="AJP276" s="156"/>
      <c r="AJQ276" s="156"/>
      <c r="AJR276" s="156"/>
      <c r="AJS276" s="156"/>
      <c r="AJT276" s="156"/>
      <c r="AJU276" s="156"/>
      <c r="AJV276" s="156"/>
      <c r="AJW276" s="156"/>
      <c r="AJX276" s="156"/>
      <c r="AJY276" s="156"/>
      <c r="AJZ276" s="156"/>
      <c r="AKA276" s="156"/>
      <c r="AKB276" s="156"/>
      <c r="AKC276" s="156"/>
      <c r="AKD276" s="156"/>
      <c r="AKE276" s="156"/>
      <c r="AKF276" s="156"/>
      <c r="AKG276" s="156"/>
      <c r="AKH276" s="156"/>
      <c r="AKI276" s="156"/>
      <c r="AKJ276" s="156"/>
      <c r="AKK276" s="156"/>
      <c r="AKL276" s="156"/>
      <c r="AKM276" s="156"/>
      <c r="AKN276" s="156"/>
      <c r="AKO276" s="156"/>
      <c r="AKP276" s="156"/>
      <c r="AKQ276" s="156"/>
      <c r="AKR276" s="156"/>
      <c r="AKS276" s="156"/>
      <c r="AKT276" s="156"/>
      <c r="AKU276" s="156"/>
      <c r="AKV276" s="156"/>
      <c r="AKW276" s="156"/>
      <c r="AKX276" s="156"/>
      <c r="AKY276" s="156"/>
      <c r="AKZ276" s="156"/>
      <c r="ALA276" s="156"/>
      <c r="ALB276" s="156"/>
      <c r="ALC276" s="156"/>
      <c r="ALD276" s="156"/>
      <c r="ALE276" s="156"/>
      <c r="ALF276" s="156"/>
      <c r="ALG276" s="156"/>
      <c r="ALH276" s="156"/>
      <c r="ALI276" s="156"/>
      <c r="ALJ276" s="156"/>
      <c r="ALK276" s="156"/>
      <c r="ALL276" s="156"/>
      <c r="ALM276" s="156"/>
      <c r="ALN276" s="156"/>
      <c r="ALO276" s="156"/>
      <c r="ALP276" s="156"/>
      <c r="ALQ276" s="156"/>
      <c r="ALR276" s="156"/>
      <c r="ALS276" s="156"/>
      <c r="ALT276" s="156"/>
      <c r="ALU276" s="156"/>
      <c r="ALV276" s="156"/>
      <c r="ALW276" s="156"/>
      <c r="ALX276" s="156"/>
      <c r="ALY276" s="156"/>
      <c r="ALZ276" s="156"/>
      <c r="AMA276" s="156"/>
      <c r="AMB276" s="156"/>
      <c r="AMC276" s="156"/>
      <c r="AMD276" s="156"/>
      <c r="AME276" s="156"/>
      <c r="AMF276" s="156"/>
      <c r="AMG276" s="156"/>
      <c r="AMH276" s="156"/>
      <c r="AMI276" s="156"/>
    </row>
    <row r="277" spans="1:1023" s="158" customFormat="1">
      <c r="A277" s="164" t="s">
        <v>219</v>
      </c>
      <c r="B277" s="165">
        <v>2</v>
      </c>
      <c r="C277" s="154"/>
      <c r="D277" s="154"/>
      <c r="E277" s="154"/>
      <c r="F277" s="162"/>
      <c r="G277" s="162"/>
      <c r="H277" s="163"/>
      <c r="I277" s="163"/>
      <c r="J277" s="163"/>
      <c r="K277" s="163"/>
      <c r="L277" s="163"/>
      <c r="M277" s="163"/>
      <c r="N277" s="156"/>
      <c r="O277" s="156"/>
      <c r="P277" s="156"/>
      <c r="Q277" s="156"/>
      <c r="R277" s="156"/>
      <c r="S277" s="156"/>
      <c r="T277" s="156"/>
      <c r="U277" s="156"/>
      <c r="V277" s="156"/>
      <c r="W277" s="156"/>
      <c r="X277" s="156"/>
      <c r="Y277" s="156"/>
      <c r="Z277" s="156"/>
      <c r="AA277" s="156"/>
      <c r="AB277" s="156"/>
      <c r="AC277" s="156"/>
      <c r="AD277" s="156"/>
      <c r="AE277" s="156"/>
      <c r="AF277" s="156"/>
      <c r="AG277" s="156"/>
      <c r="AH277" s="156"/>
      <c r="AI277" s="156"/>
      <c r="AJ277" s="156"/>
      <c r="AK277" s="156"/>
      <c r="AL277" s="156"/>
      <c r="AM277" s="156"/>
      <c r="AN277" s="156"/>
      <c r="AO277" s="156"/>
      <c r="AP277" s="156"/>
      <c r="AQ277" s="156"/>
      <c r="AR277" s="156"/>
      <c r="AS277" s="156"/>
      <c r="AT277" s="156"/>
      <c r="AU277" s="156"/>
      <c r="AV277" s="156"/>
      <c r="AW277" s="156"/>
      <c r="AX277" s="156"/>
      <c r="AY277" s="156"/>
      <c r="AZ277" s="156"/>
      <c r="BA277" s="156"/>
      <c r="BB277" s="156"/>
      <c r="BC277" s="156"/>
      <c r="BD277" s="156"/>
      <c r="BE277" s="156"/>
      <c r="BF277" s="156"/>
      <c r="BG277" s="156"/>
      <c r="BH277" s="156"/>
      <c r="BI277" s="156"/>
      <c r="BJ277" s="156"/>
      <c r="BK277" s="156"/>
      <c r="BL277" s="156"/>
      <c r="BM277" s="156"/>
      <c r="BN277" s="156"/>
      <c r="BO277" s="156"/>
      <c r="BP277" s="156"/>
      <c r="BQ277" s="156"/>
      <c r="BR277" s="156"/>
      <c r="BS277" s="156"/>
      <c r="BT277" s="156"/>
      <c r="BU277" s="156"/>
      <c r="BV277" s="156"/>
      <c r="BW277" s="156"/>
      <c r="BX277" s="156"/>
      <c r="BY277" s="156"/>
      <c r="BZ277" s="156"/>
      <c r="CA277" s="156"/>
      <c r="CB277" s="156"/>
      <c r="CC277" s="156"/>
      <c r="CD277" s="156"/>
      <c r="CE277" s="156"/>
      <c r="CF277" s="156"/>
      <c r="CG277" s="156"/>
      <c r="CH277" s="156"/>
      <c r="CI277" s="156"/>
      <c r="CJ277" s="156"/>
      <c r="CK277" s="156"/>
      <c r="CL277" s="156"/>
      <c r="CM277" s="156"/>
      <c r="CN277" s="156"/>
      <c r="CO277" s="156"/>
      <c r="CP277" s="156"/>
      <c r="CQ277" s="156"/>
      <c r="CR277" s="156"/>
      <c r="CS277" s="156"/>
      <c r="CT277" s="156"/>
      <c r="CU277" s="156"/>
      <c r="CV277" s="156"/>
      <c r="CW277" s="156"/>
      <c r="CX277" s="156"/>
      <c r="CY277" s="156"/>
      <c r="CZ277" s="156"/>
      <c r="DA277" s="156"/>
      <c r="DB277" s="156"/>
      <c r="DC277" s="156"/>
      <c r="DD277" s="156"/>
      <c r="DE277" s="156"/>
      <c r="DF277" s="156"/>
      <c r="DG277" s="156"/>
      <c r="DH277" s="156"/>
      <c r="DI277" s="156"/>
      <c r="DJ277" s="156"/>
      <c r="DK277" s="156"/>
      <c r="DL277" s="156"/>
      <c r="DM277" s="156"/>
      <c r="DN277" s="156"/>
      <c r="DO277" s="156"/>
      <c r="DP277" s="156"/>
      <c r="DQ277" s="156"/>
      <c r="DR277" s="156"/>
      <c r="DS277" s="156"/>
      <c r="DT277" s="156"/>
      <c r="DU277" s="156"/>
      <c r="DV277" s="156"/>
      <c r="DW277" s="156"/>
      <c r="DX277" s="156"/>
      <c r="DY277" s="156"/>
      <c r="DZ277" s="156"/>
      <c r="EA277" s="156"/>
      <c r="EB277" s="156"/>
      <c r="EC277" s="156"/>
      <c r="ED277" s="156"/>
      <c r="EE277" s="156"/>
      <c r="EF277" s="156"/>
      <c r="EG277" s="156"/>
      <c r="EH277" s="156"/>
      <c r="EI277" s="156"/>
      <c r="EJ277" s="156"/>
      <c r="EK277" s="156"/>
      <c r="EL277" s="156"/>
      <c r="EM277" s="156"/>
      <c r="EN277" s="156"/>
      <c r="EO277" s="156"/>
      <c r="EP277" s="156"/>
      <c r="EQ277" s="156"/>
      <c r="ER277" s="156"/>
      <c r="ES277" s="156"/>
      <c r="ET277" s="156"/>
      <c r="EU277" s="156"/>
      <c r="EV277" s="156"/>
      <c r="EW277" s="156"/>
      <c r="EX277" s="156"/>
      <c r="EY277" s="156"/>
      <c r="EZ277" s="156"/>
      <c r="FA277" s="156"/>
      <c r="FB277" s="156"/>
      <c r="FC277" s="156"/>
      <c r="FD277" s="156"/>
      <c r="FE277" s="156"/>
      <c r="FF277" s="156"/>
      <c r="FG277" s="156"/>
      <c r="FH277" s="156"/>
      <c r="FI277" s="156"/>
      <c r="FJ277" s="156"/>
      <c r="FK277" s="156"/>
      <c r="FL277" s="156"/>
      <c r="FM277" s="156"/>
      <c r="FN277" s="156"/>
      <c r="FO277" s="156"/>
      <c r="FP277" s="156"/>
      <c r="FQ277" s="156"/>
      <c r="FR277" s="156"/>
      <c r="FS277" s="156"/>
      <c r="FT277" s="156"/>
      <c r="FU277" s="156"/>
      <c r="FV277" s="156"/>
      <c r="FW277" s="156"/>
      <c r="FX277" s="156"/>
      <c r="FY277" s="156"/>
      <c r="FZ277" s="156"/>
      <c r="GA277" s="156"/>
      <c r="GB277" s="156"/>
      <c r="GC277" s="156"/>
      <c r="GD277" s="156"/>
      <c r="GE277" s="156"/>
      <c r="GF277" s="156"/>
      <c r="GG277" s="156"/>
      <c r="GH277" s="156"/>
      <c r="GI277" s="156"/>
      <c r="GJ277" s="156"/>
      <c r="GK277" s="156"/>
      <c r="GL277" s="156"/>
      <c r="GM277" s="156"/>
      <c r="GN277" s="156"/>
      <c r="GO277" s="156"/>
      <c r="GP277" s="156"/>
      <c r="GQ277" s="156"/>
      <c r="GR277" s="156"/>
      <c r="GS277" s="156"/>
      <c r="GT277" s="156"/>
      <c r="GU277" s="156"/>
      <c r="GV277" s="156"/>
      <c r="GW277" s="156"/>
      <c r="GX277" s="156"/>
      <c r="GY277" s="156"/>
      <c r="GZ277" s="156"/>
      <c r="HA277" s="156"/>
      <c r="HB277" s="156"/>
      <c r="HC277" s="156"/>
      <c r="HD277" s="156"/>
      <c r="HE277" s="156"/>
      <c r="HF277" s="156"/>
      <c r="HG277" s="156"/>
      <c r="HH277" s="156"/>
      <c r="HI277" s="156"/>
      <c r="HJ277" s="156"/>
      <c r="HK277" s="156"/>
      <c r="HL277" s="156"/>
      <c r="HM277" s="156"/>
      <c r="HN277" s="156"/>
      <c r="HO277" s="156"/>
      <c r="HP277" s="156"/>
      <c r="HQ277" s="156"/>
      <c r="HR277" s="156"/>
      <c r="HS277" s="156"/>
      <c r="HT277" s="156"/>
      <c r="HU277" s="156"/>
      <c r="HV277" s="156"/>
      <c r="HW277" s="156"/>
      <c r="HX277" s="156"/>
      <c r="HY277" s="156"/>
      <c r="HZ277" s="156"/>
      <c r="IA277" s="156"/>
      <c r="IB277" s="156"/>
      <c r="IC277" s="156"/>
      <c r="ID277" s="156"/>
      <c r="IE277" s="156"/>
      <c r="IF277" s="156"/>
      <c r="IG277" s="156"/>
      <c r="IH277" s="156"/>
      <c r="II277" s="156"/>
      <c r="IJ277" s="156"/>
      <c r="IK277" s="156"/>
      <c r="IL277" s="156"/>
      <c r="IM277" s="156"/>
      <c r="IN277" s="156"/>
      <c r="IO277" s="156"/>
      <c r="IP277" s="156"/>
      <c r="IQ277" s="156"/>
      <c r="IR277" s="156"/>
      <c r="IS277" s="156"/>
      <c r="IT277" s="156"/>
      <c r="IU277" s="156"/>
      <c r="IV277" s="156"/>
      <c r="IW277" s="156"/>
      <c r="IX277" s="156"/>
      <c r="IY277" s="156"/>
      <c r="IZ277" s="156"/>
      <c r="JA277" s="156"/>
      <c r="JB277" s="156"/>
      <c r="JC277" s="156"/>
      <c r="JD277" s="156"/>
      <c r="JE277" s="156"/>
      <c r="JF277" s="156"/>
      <c r="JG277" s="156"/>
      <c r="JH277" s="156"/>
      <c r="JI277" s="156"/>
      <c r="JJ277" s="156"/>
      <c r="JK277" s="156"/>
      <c r="JL277" s="156"/>
      <c r="JM277" s="156"/>
      <c r="JN277" s="156"/>
      <c r="JO277" s="156"/>
      <c r="JP277" s="156"/>
      <c r="JQ277" s="156"/>
      <c r="JR277" s="156"/>
      <c r="JS277" s="156"/>
      <c r="JT277" s="156"/>
      <c r="JU277" s="156"/>
      <c r="JV277" s="156"/>
      <c r="JW277" s="156"/>
      <c r="JX277" s="156"/>
      <c r="JY277" s="156"/>
      <c r="JZ277" s="156"/>
      <c r="KA277" s="156"/>
      <c r="KB277" s="156"/>
      <c r="KC277" s="156"/>
      <c r="KD277" s="156"/>
      <c r="KE277" s="156"/>
      <c r="KF277" s="156"/>
      <c r="KG277" s="156"/>
      <c r="KH277" s="156"/>
      <c r="KI277" s="156"/>
      <c r="KJ277" s="156"/>
      <c r="KK277" s="156"/>
      <c r="KL277" s="156"/>
      <c r="KM277" s="156"/>
      <c r="KN277" s="156"/>
      <c r="KO277" s="156"/>
      <c r="KP277" s="156"/>
      <c r="KQ277" s="156"/>
      <c r="KR277" s="156"/>
      <c r="KS277" s="156"/>
      <c r="KT277" s="156"/>
      <c r="KU277" s="156"/>
      <c r="KV277" s="156"/>
      <c r="KW277" s="156"/>
      <c r="KX277" s="156"/>
      <c r="KY277" s="156"/>
      <c r="KZ277" s="156"/>
      <c r="LA277" s="156"/>
      <c r="LB277" s="156"/>
      <c r="LC277" s="156"/>
      <c r="LD277" s="156"/>
      <c r="LE277" s="156"/>
      <c r="LF277" s="156"/>
      <c r="LG277" s="156"/>
      <c r="LH277" s="156"/>
      <c r="LI277" s="156"/>
      <c r="LJ277" s="156"/>
      <c r="LK277" s="156"/>
      <c r="LL277" s="156"/>
      <c r="LM277" s="156"/>
      <c r="LN277" s="156"/>
      <c r="LO277" s="156"/>
      <c r="LP277" s="156"/>
      <c r="LQ277" s="156"/>
      <c r="LR277" s="156"/>
      <c r="LS277" s="156"/>
      <c r="LT277" s="156"/>
      <c r="LU277" s="156"/>
      <c r="LV277" s="156"/>
      <c r="LW277" s="156"/>
      <c r="LX277" s="156"/>
      <c r="LY277" s="156"/>
      <c r="LZ277" s="156"/>
      <c r="MA277" s="156"/>
      <c r="MB277" s="156"/>
      <c r="MC277" s="156"/>
      <c r="MD277" s="156"/>
      <c r="ME277" s="156"/>
      <c r="MF277" s="156"/>
      <c r="MG277" s="156"/>
      <c r="MH277" s="156"/>
      <c r="MI277" s="156"/>
      <c r="MJ277" s="156"/>
      <c r="MK277" s="156"/>
      <c r="ML277" s="156"/>
      <c r="MM277" s="156"/>
      <c r="MN277" s="156"/>
      <c r="MO277" s="156"/>
      <c r="MP277" s="156"/>
      <c r="MQ277" s="156"/>
      <c r="MR277" s="156"/>
      <c r="MS277" s="156"/>
      <c r="MT277" s="156"/>
      <c r="MU277" s="156"/>
      <c r="MV277" s="156"/>
      <c r="MW277" s="156"/>
      <c r="MX277" s="156"/>
      <c r="MY277" s="156"/>
      <c r="MZ277" s="156"/>
      <c r="NA277" s="156"/>
      <c r="NB277" s="156"/>
      <c r="NC277" s="156"/>
      <c r="ND277" s="156"/>
      <c r="NE277" s="156"/>
      <c r="NF277" s="156"/>
      <c r="NG277" s="156"/>
      <c r="NH277" s="156"/>
      <c r="NI277" s="156"/>
      <c r="NJ277" s="156"/>
      <c r="NK277" s="156"/>
      <c r="NL277" s="156"/>
      <c r="NM277" s="156"/>
      <c r="NN277" s="156"/>
      <c r="NO277" s="156"/>
      <c r="NP277" s="156"/>
      <c r="NQ277" s="156"/>
      <c r="NR277" s="156"/>
      <c r="NS277" s="156"/>
      <c r="NT277" s="156"/>
      <c r="NU277" s="156"/>
      <c r="NV277" s="156"/>
      <c r="NW277" s="156"/>
      <c r="NX277" s="156"/>
      <c r="NY277" s="156"/>
      <c r="NZ277" s="156"/>
      <c r="OA277" s="156"/>
      <c r="OB277" s="156"/>
      <c r="OC277" s="156"/>
      <c r="OD277" s="156"/>
      <c r="OE277" s="156"/>
      <c r="OF277" s="156"/>
      <c r="OG277" s="156"/>
      <c r="OH277" s="156"/>
      <c r="OI277" s="156"/>
      <c r="OJ277" s="156"/>
      <c r="OK277" s="156"/>
      <c r="OL277" s="156"/>
      <c r="OM277" s="156"/>
      <c r="ON277" s="156"/>
      <c r="OO277" s="156"/>
      <c r="OP277" s="156"/>
      <c r="OQ277" s="156"/>
      <c r="OR277" s="156"/>
      <c r="OS277" s="156"/>
      <c r="OT277" s="156"/>
      <c r="OU277" s="156"/>
      <c r="OV277" s="156"/>
      <c r="OW277" s="156"/>
      <c r="OX277" s="156"/>
      <c r="OY277" s="156"/>
      <c r="OZ277" s="156"/>
      <c r="PA277" s="156"/>
      <c r="PB277" s="156"/>
      <c r="PC277" s="156"/>
      <c r="PD277" s="156"/>
      <c r="PE277" s="156"/>
      <c r="PF277" s="156"/>
      <c r="PG277" s="156"/>
      <c r="PH277" s="156"/>
      <c r="PI277" s="156"/>
      <c r="PJ277" s="156"/>
      <c r="PK277" s="156"/>
      <c r="PL277" s="156"/>
      <c r="PM277" s="156"/>
      <c r="PN277" s="156"/>
      <c r="PO277" s="156"/>
      <c r="PP277" s="156"/>
      <c r="PQ277" s="156"/>
      <c r="PR277" s="156"/>
      <c r="PS277" s="156"/>
      <c r="PT277" s="156"/>
      <c r="PU277" s="156"/>
      <c r="PV277" s="156"/>
      <c r="PW277" s="156"/>
      <c r="PX277" s="156"/>
      <c r="PY277" s="156"/>
      <c r="PZ277" s="156"/>
      <c r="QA277" s="156"/>
      <c r="QB277" s="156"/>
      <c r="QC277" s="156"/>
      <c r="QD277" s="156"/>
      <c r="QE277" s="156"/>
      <c r="QF277" s="156"/>
      <c r="QG277" s="156"/>
      <c r="QH277" s="156"/>
      <c r="QI277" s="156"/>
      <c r="QJ277" s="156"/>
      <c r="QK277" s="156"/>
      <c r="QL277" s="156"/>
      <c r="QM277" s="156"/>
      <c r="QN277" s="156"/>
      <c r="QO277" s="156"/>
      <c r="QP277" s="156"/>
      <c r="QQ277" s="156"/>
      <c r="QR277" s="156"/>
      <c r="QS277" s="156"/>
      <c r="QT277" s="156"/>
      <c r="QU277" s="156"/>
      <c r="QV277" s="156"/>
      <c r="QW277" s="156"/>
      <c r="QX277" s="156"/>
      <c r="QY277" s="156"/>
      <c r="QZ277" s="156"/>
      <c r="RA277" s="156"/>
      <c r="RB277" s="156"/>
      <c r="RC277" s="156"/>
      <c r="RD277" s="156"/>
      <c r="RE277" s="156"/>
      <c r="RF277" s="156"/>
      <c r="RG277" s="156"/>
      <c r="RH277" s="156"/>
      <c r="RI277" s="156"/>
      <c r="RJ277" s="156"/>
      <c r="RK277" s="156"/>
      <c r="RL277" s="156"/>
      <c r="RM277" s="156"/>
      <c r="RN277" s="156"/>
      <c r="RO277" s="156"/>
      <c r="RP277" s="156"/>
      <c r="RQ277" s="156"/>
      <c r="RR277" s="156"/>
      <c r="RS277" s="156"/>
      <c r="RT277" s="156"/>
      <c r="RU277" s="156"/>
      <c r="RV277" s="156"/>
      <c r="RW277" s="156"/>
      <c r="RX277" s="156"/>
      <c r="RY277" s="156"/>
      <c r="RZ277" s="156"/>
      <c r="SA277" s="156"/>
      <c r="SB277" s="156"/>
      <c r="SC277" s="156"/>
      <c r="SD277" s="156"/>
      <c r="SE277" s="156"/>
      <c r="SF277" s="156"/>
      <c r="SG277" s="156"/>
      <c r="SH277" s="156"/>
      <c r="SI277" s="156"/>
      <c r="SJ277" s="156"/>
      <c r="SK277" s="156"/>
      <c r="SL277" s="156"/>
      <c r="SM277" s="156"/>
      <c r="SN277" s="156"/>
      <c r="SO277" s="156"/>
      <c r="SP277" s="156"/>
      <c r="SQ277" s="156"/>
      <c r="SR277" s="156"/>
      <c r="SS277" s="156"/>
      <c r="ST277" s="156"/>
      <c r="SU277" s="156"/>
      <c r="SV277" s="156"/>
      <c r="SW277" s="156"/>
      <c r="SX277" s="156"/>
      <c r="SY277" s="156"/>
      <c r="SZ277" s="156"/>
      <c r="TA277" s="156"/>
      <c r="TB277" s="156"/>
      <c r="TC277" s="156"/>
      <c r="TD277" s="156"/>
      <c r="TE277" s="156"/>
      <c r="TF277" s="156"/>
      <c r="TG277" s="156"/>
      <c r="TH277" s="156"/>
      <c r="TI277" s="156"/>
      <c r="TJ277" s="156"/>
      <c r="TK277" s="156"/>
      <c r="TL277" s="156"/>
      <c r="TM277" s="156"/>
      <c r="TN277" s="156"/>
      <c r="TO277" s="156"/>
      <c r="TP277" s="156"/>
      <c r="TQ277" s="156"/>
      <c r="TR277" s="156"/>
      <c r="TS277" s="156"/>
      <c r="TT277" s="156"/>
      <c r="TU277" s="156"/>
      <c r="TV277" s="156"/>
      <c r="TW277" s="156"/>
      <c r="TX277" s="156"/>
      <c r="TY277" s="156"/>
      <c r="TZ277" s="156"/>
      <c r="UA277" s="156"/>
      <c r="UB277" s="156"/>
      <c r="UC277" s="156"/>
      <c r="UD277" s="156"/>
      <c r="UE277" s="156"/>
      <c r="UF277" s="156"/>
      <c r="UG277" s="156"/>
      <c r="UH277" s="156"/>
      <c r="UI277" s="156"/>
      <c r="UJ277" s="156"/>
      <c r="UK277" s="156"/>
      <c r="UL277" s="156"/>
      <c r="UM277" s="156"/>
      <c r="UN277" s="156"/>
      <c r="UO277" s="156"/>
      <c r="UP277" s="156"/>
      <c r="UQ277" s="156"/>
      <c r="UR277" s="156"/>
      <c r="US277" s="156"/>
      <c r="UT277" s="156"/>
      <c r="UU277" s="156"/>
      <c r="UV277" s="156"/>
      <c r="UW277" s="156"/>
      <c r="UX277" s="156"/>
      <c r="UY277" s="156"/>
      <c r="UZ277" s="156"/>
      <c r="VA277" s="156"/>
      <c r="VB277" s="156"/>
      <c r="VC277" s="156"/>
      <c r="VD277" s="156"/>
      <c r="VE277" s="156"/>
      <c r="VF277" s="156"/>
      <c r="VG277" s="156"/>
      <c r="VH277" s="156"/>
      <c r="VI277" s="156"/>
      <c r="VJ277" s="156"/>
      <c r="VK277" s="156"/>
      <c r="VL277" s="156"/>
      <c r="VM277" s="156"/>
      <c r="VN277" s="156"/>
      <c r="VO277" s="156"/>
      <c r="VP277" s="156"/>
      <c r="VQ277" s="156"/>
      <c r="VR277" s="156"/>
      <c r="VS277" s="156"/>
      <c r="VT277" s="156"/>
      <c r="VU277" s="156"/>
      <c r="VV277" s="156"/>
      <c r="VW277" s="156"/>
      <c r="VX277" s="156"/>
      <c r="VY277" s="156"/>
      <c r="VZ277" s="156"/>
      <c r="WA277" s="156"/>
      <c r="WB277" s="156"/>
      <c r="WC277" s="156"/>
      <c r="WD277" s="156"/>
      <c r="WE277" s="156"/>
      <c r="WF277" s="156"/>
      <c r="WG277" s="156"/>
      <c r="WH277" s="156"/>
      <c r="WI277" s="156"/>
      <c r="WJ277" s="156"/>
      <c r="WK277" s="156"/>
      <c r="WL277" s="156"/>
      <c r="WM277" s="156"/>
      <c r="WN277" s="156"/>
      <c r="WO277" s="156"/>
      <c r="WP277" s="156"/>
      <c r="WQ277" s="156"/>
      <c r="WR277" s="156"/>
      <c r="WS277" s="156"/>
      <c r="WT277" s="156"/>
      <c r="WU277" s="156"/>
      <c r="WV277" s="156"/>
      <c r="WW277" s="156"/>
      <c r="WX277" s="156"/>
      <c r="WY277" s="156"/>
      <c r="WZ277" s="156"/>
      <c r="XA277" s="156"/>
      <c r="XB277" s="156"/>
      <c r="XC277" s="156"/>
      <c r="XD277" s="156"/>
      <c r="XE277" s="156"/>
      <c r="XF277" s="156"/>
      <c r="XG277" s="156"/>
      <c r="XH277" s="156"/>
      <c r="XI277" s="156"/>
      <c r="XJ277" s="156"/>
      <c r="XK277" s="156"/>
      <c r="XL277" s="156"/>
      <c r="XM277" s="156"/>
      <c r="XN277" s="156"/>
      <c r="XO277" s="156"/>
      <c r="XP277" s="156"/>
      <c r="XQ277" s="156"/>
      <c r="XR277" s="156"/>
      <c r="XS277" s="156"/>
      <c r="XT277" s="156"/>
      <c r="XU277" s="156"/>
      <c r="XV277" s="156"/>
      <c r="XW277" s="156"/>
      <c r="XX277" s="156"/>
      <c r="XY277" s="156"/>
      <c r="XZ277" s="156"/>
      <c r="YA277" s="156"/>
      <c r="YB277" s="156"/>
      <c r="YC277" s="156"/>
      <c r="YD277" s="156"/>
      <c r="YE277" s="156"/>
      <c r="YF277" s="156"/>
      <c r="YG277" s="156"/>
      <c r="YH277" s="156"/>
      <c r="YI277" s="156"/>
      <c r="YJ277" s="156"/>
      <c r="YK277" s="156"/>
      <c r="YL277" s="156"/>
      <c r="YM277" s="156"/>
      <c r="YN277" s="156"/>
      <c r="YO277" s="156"/>
      <c r="YP277" s="156"/>
      <c r="YQ277" s="156"/>
      <c r="YR277" s="156"/>
      <c r="YS277" s="156"/>
      <c r="YT277" s="156"/>
      <c r="YU277" s="156"/>
      <c r="YV277" s="156"/>
      <c r="YW277" s="156"/>
      <c r="YX277" s="156"/>
      <c r="YY277" s="156"/>
      <c r="YZ277" s="156"/>
      <c r="ZA277" s="156"/>
      <c r="ZB277" s="156"/>
      <c r="ZC277" s="156"/>
      <c r="ZD277" s="156"/>
      <c r="ZE277" s="156"/>
      <c r="ZF277" s="156"/>
      <c r="ZG277" s="156"/>
      <c r="ZH277" s="156"/>
      <c r="ZI277" s="156"/>
      <c r="ZJ277" s="156"/>
      <c r="ZK277" s="156"/>
      <c r="ZL277" s="156"/>
      <c r="ZM277" s="156"/>
      <c r="ZN277" s="156"/>
      <c r="ZO277" s="156"/>
      <c r="ZP277" s="156"/>
      <c r="ZQ277" s="156"/>
      <c r="ZR277" s="156"/>
      <c r="ZS277" s="156"/>
      <c r="ZT277" s="156"/>
      <c r="ZU277" s="156"/>
      <c r="ZV277" s="156"/>
      <c r="ZW277" s="156"/>
      <c r="ZX277" s="156"/>
      <c r="ZY277" s="156"/>
      <c r="ZZ277" s="156"/>
      <c r="AAA277" s="156"/>
      <c r="AAB277" s="156"/>
      <c r="AAC277" s="156"/>
      <c r="AAD277" s="156"/>
      <c r="AAE277" s="156"/>
      <c r="AAF277" s="156"/>
      <c r="AAG277" s="156"/>
      <c r="AAH277" s="156"/>
      <c r="AAI277" s="156"/>
      <c r="AAJ277" s="156"/>
      <c r="AAK277" s="156"/>
      <c r="AAL277" s="156"/>
      <c r="AAM277" s="156"/>
      <c r="AAN277" s="156"/>
      <c r="AAO277" s="156"/>
      <c r="AAP277" s="156"/>
      <c r="AAQ277" s="156"/>
      <c r="AAR277" s="156"/>
      <c r="AAS277" s="156"/>
      <c r="AAT277" s="156"/>
      <c r="AAU277" s="156"/>
      <c r="AAV277" s="156"/>
      <c r="AAW277" s="156"/>
      <c r="AAX277" s="156"/>
      <c r="AAY277" s="156"/>
      <c r="AAZ277" s="156"/>
      <c r="ABA277" s="156"/>
      <c r="ABB277" s="156"/>
      <c r="ABC277" s="156"/>
      <c r="ABD277" s="156"/>
      <c r="ABE277" s="156"/>
      <c r="ABF277" s="156"/>
      <c r="ABG277" s="156"/>
      <c r="ABH277" s="156"/>
      <c r="ABI277" s="156"/>
      <c r="ABJ277" s="156"/>
      <c r="ABK277" s="156"/>
      <c r="ABL277" s="156"/>
      <c r="ABM277" s="156"/>
      <c r="ABN277" s="156"/>
      <c r="ABO277" s="156"/>
      <c r="ABP277" s="156"/>
      <c r="ABQ277" s="156"/>
      <c r="ABR277" s="156"/>
      <c r="ABS277" s="156"/>
      <c r="ABT277" s="156"/>
      <c r="ABU277" s="156"/>
      <c r="ABV277" s="156"/>
      <c r="ABW277" s="156"/>
      <c r="ABX277" s="156"/>
      <c r="ABY277" s="156"/>
      <c r="ABZ277" s="156"/>
      <c r="ACA277" s="156"/>
      <c r="ACB277" s="156"/>
      <c r="ACC277" s="156"/>
      <c r="ACD277" s="156"/>
      <c r="ACE277" s="156"/>
      <c r="ACF277" s="156"/>
      <c r="ACG277" s="156"/>
      <c r="ACH277" s="156"/>
      <c r="ACI277" s="156"/>
      <c r="ACJ277" s="156"/>
      <c r="ACK277" s="156"/>
      <c r="ACL277" s="156"/>
      <c r="ACM277" s="156"/>
      <c r="ACN277" s="156"/>
      <c r="ACO277" s="156"/>
      <c r="ACP277" s="156"/>
      <c r="ACQ277" s="156"/>
      <c r="ACR277" s="156"/>
      <c r="ACS277" s="156"/>
      <c r="ACT277" s="156"/>
      <c r="ACU277" s="156"/>
      <c r="ACV277" s="156"/>
      <c r="ACW277" s="156"/>
      <c r="ACX277" s="156"/>
      <c r="ACY277" s="156"/>
      <c r="ACZ277" s="156"/>
      <c r="ADA277" s="156"/>
      <c r="ADB277" s="156"/>
      <c r="ADC277" s="156"/>
      <c r="ADD277" s="156"/>
      <c r="ADE277" s="156"/>
      <c r="ADF277" s="156"/>
      <c r="ADG277" s="156"/>
      <c r="ADH277" s="156"/>
      <c r="ADI277" s="156"/>
      <c r="ADJ277" s="156"/>
      <c r="ADK277" s="156"/>
      <c r="ADL277" s="156"/>
      <c r="ADM277" s="156"/>
      <c r="ADN277" s="156"/>
      <c r="ADO277" s="156"/>
      <c r="ADP277" s="156"/>
      <c r="ADQ277" s="156"/>
      <c r="ADR277" s="156"/>
      <c r="ADS277" s="156"/>
      <c r="ADT277" s="156"/>
      <c r="ADU277" s="156"/>
      <c r="ADV277" s="156"/>
      <c r="ADW277" s="156"/>
      <c r="ADX277" s="156"/>
      <c r="ADY277" s="156"/>
      <c r="ADZ277" s="156"/>
      <c r="AEA277" s="156"/>
      <c r="AEB277" s="156"/>
      <c r="AEC277" s="156"/>
      <c r="AED277" s="156"/>
      <c r="AEE277" s="156"/>
      <c r="AEF277" s="156"/>
      <c r="AEG277" s="156"/>
      <c r="AEH277" s="156"/>
      <c r="AEI277" s="156"/>
      <c r="AEJ277" s="156"/>
      <c r="AEK277" s="156"/>
      <c r="AEL277" s="156"/>
      <c r="AEM277" s="156"/>
      <c r="AEN277" s="156"/>
      <c r="AEO277" s="156"/>
      <c r="AEP277" s="156"/>
      <c r="AEQ277" s="156"/>
      <c r="AER277" s="156"/>
      <c r="AES277" s="156"/>
      <c r="AET277" s="156"/>
      <c r="AEU277" s="156"/>
      <c r="AEV277" s="156"/>
      <c r="AEW277" s="156"/>
      <c r="AEX277" s="156"/>
      <c r="AEY277" s="156"/>
      <c r="AEZ277" s="156"/>
      <c r="AFA277" s="156"/>
      <c r="AFB277" s="156"/>
      <c r="AFC277" s="156"/>
      <c r="AFD277" s="156"/>
      <c r="AFE277" s="156"/>
      <c r="AFF277" s="156"/>
      <c r="AFG277" s="156"/>
      <c r="AFH277" s="156"/>
      <c r="AFI277" s="156"/>
      <c r="AFJ277" s="156"/>
      <c r="AFK277" s="156"/>
      <c r="AFL277" s="156"/>
      <c r="AFM277" s="156"/>
      <c r="AFN277" s="156"/>
      <c r="AFO277" s="156"/>
      <c r="AFP277" s="156"/>
      <c r="AFQ277" s="156"/>
      <c r="AFR277" s="156"/>
      <c r="AFS277" s="156"/>
      <c r="AFT277" s="156"/>
      <c r="AFU277" s="156"/>
      <c r="AFV277" s="156"/>
      <c r="AFW277" s="156"/>
      <c r="AFX277" s="156"/>
      <c r="AFY277" s="156"/>
      <c r="AFZ277" s="156"/>
      <c r="AGA277" s="156"/>
      <c r="AGB277" s="156"/>
      <c r="AGC277" s="156"/>
      <c r="AGD277" s="156"/>
      <c r="AGE277" s="156"/>
      <c r="AGF277" s="156"/>
      <c r="AGG277" s="156"/>
      <c r="AGH277" s="156"/>
      <c r="AGI277" s="156"/>
      <c r="AGJ277" s="156"/>
      <c r="AGK277" s="156"/>
      <c r="AGL277" s="156"/>
      <c r="AGM277" s="156"/>
      <c r="AGN277" s="156"/>
      <c r="AGO277" s="156"/>
      <c r="AGP277" s="156"/>
      <c r="AGQ277" s="156"/>
      <c r="AGR277" s="156"/>
      <c r="AGS277" s="156"/>
      <c r="AGT277" s="156"/>
      <c r="AGU277" s="156"/>
      <c r="AGV277" s="156"/>
      <c r="AGW277" s="156"/>
      <c r="AGX277" s="156"/>
      <c r="AGY277" s="156"/>
      <c r="AGZ277" s="156"/>
      <c r="AHA277" s="156"/>
      <c r="AHB277" s="156"/>
      <c r="AHC277" s="156"/>
      <c r="AHD277" s="156"/>
      <c r="AHE277" s="156"/>
      <c r="AHF277" s="156"/>
      <c r="AHG277" s="156"/>
      <c r="AHH277" s="156"/>
      <c r="AHI277" s="156"/>
      <c r="AHJ277" s="156"/>
      <c r="AHK277" s="156"/>
      <c r="AHL277" s="156"/>
      <c r="AHM277" s="156"/>
      <c r="AHN277" s="156"/>
      <c r="AHO277" s="156"/>
      <c r="AHP277" s="156"/>
      <c r="AHQ277" s="156"/>
      <c r="AHR277" s="156"/>
      <c r="AHS277" s="156"/>
      <c r="AHT277" s="156"/>
      <c r="AHU277" s="156"/>
      <c r="AHV277" s="156"/>
      <c r="AHW277" s="156"/>
      <c r="AHX277" s="156"/>
      <c r="AHY277" s="156"/>
      <c r="AHZ277" s="156"/>
      <c r="AIA277" s="156"/>
      <c r="AIB277" s="156"/>
      <c r="AIC277" s="156"/>
      <c r="AID277" s="156"/>
      <c r="AIE277" s="156"/>
      <c r="AIF277" s="156"/>
      <c r="AIG277" s="156"/>
      <c r="AIH277" s="156"/>
      <c r="AII277" s="156"/>
      <c r="AIJ277" s="156"/>
      <c r="AIK277" s="156"/>
      <c r="AIL277" s="156"/>
      <c r="AIM277" s="156"/>
      <c r="AIN277" s="156"/>
      <c r="AIO277" s="156"/>
      <c r="AIP277" s="156"/>
      <c r="AIQ277" s="156"/>
      <c r="AIR277" s="156"/>
      <c r="AIS277" s="156"/>
      <c r="AIT277" s="156"/>
      <c r="AIU277" s="156"/>
      <c r="AIV277" s="156"/>
      <c r="AIW277" s="156"/>
      <c r="AIX277" s="156"/>
      <c r="AIY277" s="156"/>
      <c r="AIZ277" s="156"/>
      <c r="AJA277" s="156"/>
      <c r="AJB277" s="156"/>
      <c r="AJC277" s="156"/>
      <c r="AJD277" s="156"/>
      <c r="AJE277" s="156"/>
      <c r="AJF277" s="156"/>
      <c r="AJG277" s="156"/>
      <c r="AJH277" s="156"/>
      <c r="AJI277" s="156"/>
      <c r="AJJ277" s="156"/>
      <c r="AJK277" s="156"/>
      <c r="AJL277" s="156"/>
      <c r="AJM277" s="156"/>
      <c r="AJN277" s="156"/>
      <c r="AJO277" s="156"/>
      <c r="AJP277" s="156"/>
      <c r="AJQ277" s="156"/>
      <c r="AJR277" s="156"/>
      <c r="AJS277" s="156"/>
      <c r="AJT277" s="156"/>
      <c r="AJU277" s="156"/>
      <c r="AJV277" s="156"/>
      <c r="AJW277" s="156"/>
      <c r="AJX277" s="156"/>
      <c r="AJY277" s="156"/>
      <c r="AJZ277" s="156"/>
      <c r="AKA277" s="156"/>
      <c r="AKB277" s="156"/>
      <c r="AKC277" s="156"/>
      <c r="AKD277" s="156"/>
      <c r="AKE277" s="156"/>
      <c r="AKF277" s="156"/>
      <c r="AKG277" s="156"/>
      <c r="AKH277" s="156"/>
      <c r="AKI277" s="156"/>
      <c r="AKJ277" s="156"/>
      <c r="AKK277" s="156"/>
      <c r="AKL277" s="156"/>
      <c r="AKM277" s="156"/>
      <c r="AKN277" s="156"/>
      <c r="AKO277" s="156"/>
      <c r="AKP277" s="156"/>
      <c r="AKQ277" s="156"/>
      <c r="AKR277" s="156"/>
      <c r="AKS277" s="156"/>
      <c r="AKT277" s="156"/>
      <c r="AKU277" s="156"/>
      <c r="AKV277" s="156"/>
      <c r="AKW277" s="156"/>
      <c r="AKX277" s="156"/>
      <c r="AKY277" s="156"/>
      <c r="AKZ277" s="156"/>
      <c r="ALA277" s="156"/>
      <c r="ALB277" s="156"/>
      <c r="ALC277" s="156"/>
      <c r="ALD277" s="156"/>
      <c r="ALE277" s="156"/>
      <c r="ALF277" s="156"/>
      <c r="ALG277" s="156"/>
      <c r="ALH277" s="156"/>
      <c r="ALI277" s="156"/>
      <c r="ALJ277" s="156"/>
      <c r="ALK277" s="156"/>
      <c r="ALL277" s="156"/>
      <c r="ALM277" s="156"/>
      <c r="ALN277" s="156"/>
      <c r="ALO277" s="156"/>
      <c r="ALP277" s="156"/>
      <c r="ALQ277" s="156"/>
      <c r="ALR277" s="156"/>
      <c r="ALS277" s="156"/>
      <c r="ALT277" s="156"/>
      <c r="ALU277" s="156"/>
      <c r="ALV277" s="156"/>
      <c r="ALW277" s="156"/>
      <c r="ALX277" s="156"/>
      <c r="ALY277" s="156"/>
      <c r="ALZ277" s="156"/>
      <c r="AMA277" s="156"/>
      <c r="AMB277" s="156"/>
      <c r="AMC277" s="156"/>
      <c r="AMD277" s="156"/>
      <c r="AME277" s="156"/>
      <c r="AMF277" s="156"/>
      <c r="AMG277" s="156"/>
      <c r="AMH277" s="156"/>
      <c r="AMI277" s="156"/>
    </row>
    <row r="278" spans="1:1023">
      <c r="A278" s="287" t="s">
        <v>220</v>
      </c>
      <c r="B278" s="289" t="s">
        <v>221</v>
      </c>
      <c r="C278" s="289" t="s">
        <v>222</v>
      </c>
      <c r="D278" s="285" t="s">
        <v>223</v>
      </c>
      <c r="E278" s="285"/>
      <c r="F278" s="285"/>
      <c r="G278" s="289" t="s">
        <v>224</v>
      </c>
      <c r="H278" s="285" t="s">
        <v>225</v>
      </c>
      <c r="I278" s="285"/>
      <c r="J278" s="285"/>
      <c r="K278" s="285"/>
      <c r="L278" s="285" t="s">
        <v>226</v>
      </c>
      <c r="M278" s="285"/>
      <c r="N278" s="285"/>
      <c r="O278" s="285"/>
    </row>
    <row r="279" spans="1:1023">
      <c r="A279" s="288"/>
      <c r="B279" s="290"/>
      <c r="C279" s="291"/>
      <c r="D279" s="167" t="s">
        <v>227</v>
      </c>
      <c r="E279" s="167" t="s">
        <v>228</v>
      </c>
      <c r="F279" s="167" t="s">
        <v>229</v>
      </c>
      <c r="G279" s="291"/>
      <c r="H279" s="167" t="s">
        <v>230</v>
      </c>
      <c r="I279" s="167" t="s">
        <v>231</v>
      </c>
      <c r="J279" s="167" t="s">
        <v>232</v>
      </c>
      <c r="K279" s="167" t="s">
        <v>233</v>
      </c>
      <c r="L279" s="167" t="s">
        <v>234</v>
      </c>
      <c r="M279" s="167" t="s">
        <v>235</v>
      </c>
      <c r="N279" s="167" t="s">
        <v>236</v>
      </c>
      <c r="O279" s="167" t="s">
        <v>237</v>
      </c>
    </row>
    <row r="280" spans="1:1023">
      <c r="A280" s="168">
        <v>1</v>
      </c>
      <c r="B280" s="168">
        <v>2</v>
      </c>
      <c r="C280" s="168">
        <v>3</v>
      </c>
      <c r="D280" s="168">
        <v>4</v>
      </c>
      <c r="E280" s="168">
        <v>5</v>
      </c>
      <c r="F280" s="168">
        <v>6</v>
      </c>
      <c r="G280" s="168">
        <v>7</v>
      </c>
      <c r="H280" s="168">
        <v>8</v>
      </c>
      <c r="I280" s="168">
        <v>9</v>
      </c>
      <c r="J280" s="168">
        <v>10</v>
      </c>
      <c r="K280" s="168">
        <v>11</v>
      </c>
      <c r="L280" s="168">
        <v>12</v>
      </c>
      <c r="M280" s="168">
        <v>13</v>
      </c>
      <c r="N280" s="168">
        <v>14</v>
      </c>
      <c r="O280" s="168">
        <v>15</v>
      </c>
    </row>
    <row r="281" spans="1:1023">
      <c r="A281" s="286" t="s">
        <v>238</v>
      </c>
      <c r="B281" s="286"/>
      <c r="C281" s="286"/>
      <c r="D281" s="286"/>
      <c r="E281" s="286"/>
      <c r="F281" s="286"/>
      <c r="G281" s="286"/>
      <c r="H281" s="286"/>
      <c r="I281" s="286"/>
      <c r="J281" s="286"/>
      <c r="K281" s="286"/>
      <c r="L281" s="286"/>
      <c r="M281" s="286"/>
      <c r="N281" s="286"/>
      <c r="O281" s="286"/>
    </row>
    <row r="282" spans="1:1023" ht="15" customHeight="1">
      <c r="A282" s="169" t="s">
        <v>309</v>
      </c>
      <c r="B282" s="173" t="s">
        <v>197</v>
      </c>
      <c r="C282" s="178">
        <v>100</v>
      </c>
      <c r="D282" s="179">
        <v>23.68</v>
      </c>
      <c r="E282" s="179">
        <v>7.05</v>
      </c>
      <c r="F282" s="180">
        <v>3.8</v>
      </c>
      <c r="G282" s="180">
        <v>180.9</v>
      </c>
      <c r="H282" s="179">
        <v>0.17</v>
      </c>
      <c r="I282" s="179">
        <v>12.42</v>
      </c>
      <c r="J282" s="179">
        <v>43.89</v>
      </c>
      <c r="K282" s="179">
        <v>0.54</v>
      </c>
      <c r="L282" s="179">
        <v>21.75</v>
      </c>
      <c r="M282" s="180">
        <v>263.3</v>
      </c>
      <c r="N282" s="179">
        <v>36.69</v>
      </c>
      <c r="O282" s="179">
        <v>4.6500000000000004</v>
      </c>
    </row>
    <row r="283" spans="1:1023" ht="15" customHeight="1">
      <c r="A283" s="169" t="s">
        <v>282</v>
      </c>
      <c r="B283" s="173" t="s">
        <v>119</v>
      </c>
      <c r="C283" s="178">
        <v>150</v>
      </c>
      <c r="D283" s="180">
        <v>3.1</v>
      </c>
      <c r="E283" s="179">
        <v>5.47</v>
      </c>
      <c r="F283" s="179">
        <v>17.940000000000001</v>
      </c>
      <c r="G283" s="179">
        <v>134.83000000000001</v>
      </c>
      <c r="H283" s="179">
        <v>0.14000000000000001</v>
      </c>
      <c r="I283" s="179">
        <v>42.75</v>
      </c>
      <c r="J283" s="179">
        <v>736.64</v>
      </c>
      <c r="K283" s="179">
        <v>1.06</v>
      </c>
      <c r="L283" s="179">
        <v>46.03</v>
      </c>
      <c r="M283" s="179">
        <v>88.13</v>
      </c>
      <c r="N283" s="179">
        <v>43.31</v>
      </c>
      <c r="O283" s="180">
        <v>1.5</v>
      </c>
    </row>
    <row r="284" spans="1:1023" ht="15" customHeight="1">
      <c r="A284" s="169" t="s">
        <v>284</v>
      </c>
      <c r="B284" s="173" t="s">
        <v>239</v>
      </c>
      <c r="C284" s="178">
        <v>200</v>
      </c>
      <c r="D284" s="179">
        <v>0.32</v>
      </c>
      <c r="E284" s="179">
        <v>0.56000000000000005</v>
      </c>
      <c r="F284" s="179">
        <v>11.62</v>
      </c>
      <c r="G284" s="179">
        <v>53.61</v>
      </c>
      <c r="H284" s="181"/>
      <c r="I284" s="180">
        <v>20.100000000000001</v>
      </c>
      <c r="J284" s="180">
        <v>25.5</v>
      </c>
      <c r="K284" s="180">
        <v>0.5</v>
      </c>
      <c r="L284" s="179">
        <v>7.48</v>
      </c>
      <c r="M284" s="179">
        <v>9.14</v>
      </c>
      <c r="N284" s="180">
        <v>7.4</v>
      </c>
      <c r="O284" s="179">
        <v>0.99</v>
      </c>
    </row>
    <row r="285" spans="1:1023" ht="15" customHeight="1">
      <c r="A285" s="169"/>
      <c r="B285" s="173" t="s">
        <v>24</v>
      </c>
      <c r="C285" s="178">
        <v>50</v>
      </c>
      <c r="D285" s="179">
        <v>4.04</v>
      </c>
      <c r="E285" s="179">
        <v>2.42</v>
      </c>
      <c r="F285" s="179">
        <v>25.75</v>
      </c>
      <c r="G285" s="180">
        <v>143.5</v>
      </c>
      <c r="H285" s="179">
        <v>0.16</v>
      </c>
      <c r="I285" s="181"/>
      <c r="J285" s="179">
        <v>0.12</v>
      </c>
      <c r="K285" s="180">
        <v>0.2</v>
      </c>
      <c r="L285" s="179">
        <v>71.52</v>
      </c>
      <c r="M285" s="179">
        <v>88.05</v>
      </c>
      <c r="N285" s="180">
        <v>35.299999999999997</v>
      </c>
      <c r="O285" s="179">
        <v>1.52</v>
      </c>
    </row>
    <row r="286" spans="1:1023">
      <c r="A286" s="293" t="s">
        <v>240</v>
      </c>
      <c r="B286" s="293"/>
      <c r="C286" s="182">
        <v>500</v>
      </c>
      <c r="D286" s="179">
        <v>31.14</v>
      </c>
      <c r="E286" s="179">
        <v>15.5</v>
      </c>
      <c r="F286" s="179">
        <v>59.11</v>
      </c>
      <c r="G286" s="179">
        <v>512.84</v>
      </c>
      <c r="H286" s="179">
        <v>0.47</v>
      </c>
      <c r="I286" s="179">
        <v>75.27</v>
      </c>
      <c r="J286" s="179">
        <v>806.15</v>
      </c>
      <c r="K286" s="180">
        <v>2.2999999999999998</v>
      </c>
      <c r="L286" s="179">
        <v>146.78</v>
      </c>
      <c r="M286" s="179">
        <v>448.62</v>
      </c>
      <c r="N286" s="180">
        <v>122.7</v>
      </c>
      <c r="O286" s="179">
        <v>8.66</v>
      </c>
    </row>
    <row r="287" spans="1:1023">
      <c r="A287" s="286" t="s">
        <v>311</v>
      </c>
      <c r="B287" s="286"/>
      <c r="C287" s="286"/>
      <c r="D287" s="286"/>
      <c r="E287" s="286"/>
      <c r="F287" s="286"/>
      <c r="G287" s="286"/>
      <c r="H287" s="286"/>
      <c r="I287" s="286"/>
      <c r="J287" s="286"/>
      <c r="K287" s="286"/>
      <c r="L287" s="286"/>
      <c r="M287" s="286"/>
      <c r="N287" s="286"/>
      <c r="O287" s="286"/>
    </row>
    <row r="288" spans="1:1023" ht="15" customHeight="1">
      <c r="A288" s="169" t="s">
        <v>278</v>
      </c>
      <c r="B288" s="173" t="s">
        <v>25</v>
      </c>
      <c r="C288" s="169">
        <v>150</v>
      </c>
      <c r="D288" s="175">
        <v>0.6</v>
      </c>
      <c r="E288" s="175">
        <v>0.6</v>
      </c>
      <c r="F288" s="175">
        <v>14.7</v>
      </c>
      <c r="G288" s="175">
        <v>70.5</v>
      </c>
      <c r="H288" s="174">
        <v>0.05</v>
      </c>
      <c r="I288" s="169">
        <v>15</v>
      </c>
      <c r="J288" s="175">
        <v>7.5</v>
      </c>
      <c r="K288" s="175">
        <v>0.3</v>
      </c>
      <c r="L288" s="169">
        <v>24</v>
      </c>
      <c r="M288" s="175">
        <v>16.5</v>
      </c>
      <c r="N288" s="175">
        <v>13.5</v>
      </c>
      <c r="O288" s="175">
        <v>3.3</v>
      </c>
    </row>
    <row r="289" spans="1:15" ht="15" customHeight="1">
      <c r="A289" s="169"/>
      <c r="B289" s="173" t="s">
        <v>266</v>
      </c>
      <c r="C289" s="169">
        <v>200</v>
      </c>
      <c r="D289" s="174">
        <v>1.23</v>
      </c>
      <c r="E289" s="174">
        <v>2.02</v>
      </c>
      <c r="F289" s="174">
        <v>10.17</v>
      </c>
      <c r="G289" s="175">
        <v>204.7</v>
      </c>
      <c r="H289" s="174">
        <v>0.04</v>
      </c>
      <c r="I289" s="175">
        <v>4.4000000000000004</v>
      </c>
      <c r="J289" s="174">
        <v>19.89</v>
      </c>
      <c r="K289" s="176"/>
      <c r="L289" s="174">
        <v>39.729999999999997</v>
      </c>
      <c r="M289" s="174">
        <v>28.69</v>
      </c>
      <c r="N289" s="174">
        <v>6.16</v>
      </c>
      <c r="O289" s="174">
        <v>0.53</v>
      </c>
    </row>
    <row r="290" spans="1:15">
      <c r="A290" s="293" t="s">
        <v>312</v>
      </c>
      <c r="B290" s="293"/>
      <c r="C290" s="168">
        <v>350</v>
      </c>
      <c r="D290" s="174">
        <v>1.83</v>
      </c>
      <c r="E290" s="174">
        <v>2.62</v>
      </c>
      <c r="F290" s="174">
        <v>24.87</v>
      </c>
      <c r="G290" s="175">
        <v>275.2</v>
      </c>
      <c r="H290" s="174">
        <v>0.09</v>
      </c>
      <c r="I290" s="175">
        <v>19.399999999999999</v>
      </c>
      <c r="J290" s="174">
        <v>27.39</v>
      </c>
      <c r="K290" s="175">
        <v>0.3</v>
      </c>
      <c r="L290" s="174">
        <v>63.73</v>
      </c>
      <c r="M290" s="174">
        <v>45.19</v>
      </c>
      <c r="N290" s="174">
        <v>19.66</v>
      </c>
      <c r="O290" s="174">
        <v>3.83</v>
      </c>
    </row>
    <row r="291" spans="1:15">
      <c r="A291" s="286" t="s">
        <v>33</v>
      </c>
      <c r="B291" s="286"/>
      <c r="C291" s="286"/>
      <c r="D291" s="286"/>
      <c r="E291" s="286"/>
      <c r="F291" s="286"/>
      <c r="G291" s="286"/>
      <c r="H291" s="286"/>
      <c r="I291" s="286"/>
      <c r="J291" s="286"/>
      <c r="K291" s="286"/>
      <c r="L291" s="286"/>
      <c r="M291" s="286"/>
      <c r="N291" s="286"/>
      <c r="O291" s="286"/>
    </row>
    <row r="292" spans="1:15" ht="15" customHeight="1">
      <c r="A292" s="169" t="s">
        <v>310</v>
      </c>
      <c r="B292" s="173" t="s">
        <v>200</v>
      </c>
      <c r="C292" s="169">
        <v>60</v>
      </c>
      <c r="D292" s="174">
        <v>1.07</v>
      </c>
      <c r="E292" s="174">
        <v>3.28</v>
      </c>
      <c r="F292" s="174">
        <v>4.21</v>
      </c>
      <c r="G292" s="174">
        <v>50.49</v>
      </c>
      <c r="H292" s="174">
        <v>0.02</v>
      </c>
      <c r="I292" s="174">
        <v>14.76</v>
      </c>
      <c r="J292" s="175">
        <v>200.9</v>
      </c>
      <c r="K292" s="174">
        <v>0.44</v>
      </c>
      <c r="L292" s="174">
        <v>19.690000000000001</v>
      </c>
      <c r="M292" s="174">
        <v>24.06</v>
      </c>
      <c r="N292" s="174">
        <v>10.99</v>
      </c>
      <c r="O292" s="174">
        <v>0.34</v>
      </c>
    </row>
    <row r="293" spans="1:15" ht="15" customHeight="1">
      <c r="A293" s="169" t="s">
        <v>287</v>
      </c>
      <c r="B293" s="173" t="s">
        <v>201</v>
      </c>
      <c r="C293" s="169">
        <v>200</v>
      </c>
      <c r="D293" s="174">
        <v>4.28</v>
      </c>
      <c r="E293" s="174">
        <v>4.6500000000000004</v>
      </c>
      <c r="F293" s="174">
        <v>13.71</v>
      </c>
      <c r="G293" s="174">
        <v>114.74</v>
      </c>
      <c r="H293" s="175">
        <v>0.1</v>
      </c>
      <c r="I293" s="169">
        <v>10</v>
      </c>
      <c r="J293" s="174">
        <v>162.46</v>
      </c>
      <c r="K293" s="174">
        <v>0.61</v>
      </c>
      <c r="L293" s="175">
        <v>13.4</v>
      </c>
      <c r="M293" s="174">
        <v>73.510000000000005</v>
      </c>
      <c r="N293" s="174">
        <v>22.89</v>
      </c>
      <c r="O293" s="174">
        <v>0.84</v>
      </c>
    </row>
    <row r="294" spans="1:15" ht="15" customHeight="1">
      <c r="A294" s="169" t="s">
        <v>306</v>
      </c>
      <c r="B294" s="170" t="s">
        <v>581</v>
      </c>
      <c r="C294" s="171">
        <v>120</v>
      </c>
      <c r="D294" s="172">
        <v>28.03</v>
      </c>
      <c r="E294" s="172">
        <v>6.3800000000000008</v>
      </c>
      <c r="F294" s="172">
        <v>1.94</v>
      </c>
      <c r="G294" s="172">
        <v>186.07000000000002</v>
      </c>
      <c r="H294" s="172">
        <v>0.12</v>
      </c>
      <c r="I294" s="188">
        <v>28.5</v>
      </c>
      <c r="J294" s="172">
        <v>385.53</v>
      </c>
      <c r="K294" s="172">
        <v>1.86</v>
      </c>
      <c r="L294" s="172">
        <v>69.710000000000008</v>
      </c>
      <c r="M294" s="172">
        <v>281.53000000000003</v>
      </c>
      <c r="N294" s="172">
        <v>64.67</v>
      </c>
      <c r="O294" s="172">
        <v>7.8599999999999994</v>
      </c>
    </row>
    <row r="295" spans="1:15" ht="15" customHeight="1">
      <c r="A295" s="169" t="s">
        <v>289</v>
      </c>
      <c r="B295" s="173" t="s">
        <v>82</v>
      </c>
      <c r="C295" s="169">
        <v>150</v>
      </c>
      <c r="D295" s="175">
        <v>3.1</v>
      </c>
      <c r="E295" s="174">
        <v>4.6100000000000003</v>
      </c>
      <c r="F295" s="174">
        <v>25.27</v>
      </c>
      <c r="G295" s="174">
        <v>155.27000000000001</v>
      </c>
      <c r="H295" s="174">
        <v>0.19</v>
      </c>
      <c r="I295" s="169">
        <v>31</v>
      </c>
      <c r="J295" s="174">
        <v>4.6500000000000004</v>
      </c>
      <c r="K295" s="174">
        <v>0.64</v>
      </c>
      <c r="L295" s="175">
        <v>16.600000000000001</v>
      </c>
      <c r="M295" s="174">
        <v>90.21</v>
      </c>
      <c r="N295" s="174">
        <v>35.72</v>
      </c>
      <c r="O295" s="174">
        <v>1.42</v>
      </c>
    </row>
    <row r="296" spans="1:15" ht="15" customHeight="1">
      <c r="A296" s="169" t="s">
        <v>285</v>
      </c>
      <c r="B296" s="173" t="s">
        <v>252</v>
      </c>
      <c r="C296" s="169">
        <v>200</v>
      </c>
      <c r="D296" s="174">
        <v>0.59</v>
      </c>
      <c r="E296" s="174">
        <v>0.05</v>
      </c>
      <c r="F296" s="174">
        <v>18.579999999999998</v>
      </c>
      <c r="G296" s="174">
        <v>77.94</v>
      </c>
      <c r="H296" s="174">
        <v>0.02</v>
      </c>
      <c r="I296" s="175">
        <v>0.6</v>
      </c>
      <c r="J296" s="176"/>
      <c r="K296" s="174">
        <v>0.83</v>
      </c>
      <c r="L296" s="174">
        <v>24.33</v>
      </c>
      <c r="M296" s="175">
        <v>21.9</v>
      </c>
      <c r="N296" s="174">
        <v>15.75</v>
      </c>
      <c r="O296" s="174">
        <v>0.51</v>
      </c>
    </row>
    <row r="297" spans="1:15" ht="15" customHeight="1">
      <c r="A297" s="169"/>
      <c r="B297" s="173" t="s">
        <v>24</v>
      </c>
      <c r="C297" s="169">
        <v>80</v>
      </c>
      <c r="D297" s="174">
        <v>5.42</v>
      </c>
      <c r="E297" s="174">
        <v>3.54</v>
      </c>
      <c r="F297" s="174">
        <v>33.61</v>
      </c>
      <c r="G297" s="174">
        <v>191.26</v>
      </c>
      <c r="H297" s="174">
        <v>0.21</v>
      </c>
      <c r="I297" s="176"/>
      <c r="J297" s="174">
        <v>0.18</v>
      </c>
      <c r="K297" s="174">
        <v>0.28000000000000003</v>
      </c>
      <c r="L297" s="174">
        <v>107.36</v>
      </c>
      <c r="M297" s="174">
        <v>122.32</v>
      </c>
      <c r="N297" s="175">
        <v>50.4</v>
      </c>
      <c r="O297" s="174">
        <v>2.13</v>
      </c>
    </row>
    <row r="298" spans="1:15">
      <c r="A298" s="293" t="s">
        <v>49</v>
      </c>
      <c r="B298" s="293"/>
      <c r="C298" s="168">
        <v>810</v>
      </c>
      <c r="D298" s="174">
        <v>42.49</v>
      </c>
      <c r="E298" s="174">
        <v>22.51</v>
      </c>
      <c r="F298" s="174">
        <v>97.32</v>
      </c>
      <c r="G298" s="174">
        <v>775.77</v>
      </c>
      <c r="H298" s="174">
        <v>0.66</v>
      </c>
      <c r="I298" s="174">
        <v>84.86</v>
      </c>
      <c r="J298" s="174">
        <v>753.72</v>
      </c>
      <c r="K298" s="174">
        <v>4.66</v>
      </c>
      <c r="L298" s="174">
        <v>251.09</v>
      </c>
      <c r="M298" s="174">
        <v>613.53</v>
      </c>
      <c r="N298" s="174">
        <v>200.42</v>
      </c>
      <c r="O298" s="175">
        <v>13.1</v>
      </c>
    </row>
    <row r="299" spans="1:15">
      <c r="A299" s="286" t="s">
        <v>53</v>
      </c>
      <c r="B299" s="286"/>
      <c r="C299" s="286"/>
      <c r="D299" s="286"/>
      <c r="E299" s="286"/>
      <c r="F299" s="286"/>
      <c r="G299" s="286"/>
      <c r="H299" s="286"/>
      <c r="I299" s="286"/>
      <c r="J299" s="286"/>
      <c r="K299" s="286"/>
      <c r="L299" s="286"/>
      <c r="M299" s="286"/>
      <c r="N299" s="286"/>
      <c r="O299" s="286"/>
    </row>
    <row r="300" spans="1:15" ht="15" customHeight="1">
      <c r="A300" s="169" t="s">
        <v>278</v>
      </c>
      <c r="B300" s="173" t="s">
        <v>57</v>
      </c>
      <c r="C300" s="169">
        <v>150</v>
      </c>
      <c r="D300" s="175">
        <v>0.6</v>
      </c>
      <c r="E300" s="175">
        <v>0.45</v>
      </c>
      <c r="F300" s="175">
        <v>15.45</v>
      </c>
      <c r="G300" s="169">
        <v>70.5</v>
      </c>
      <c r="H300" s="174">
        <v>0.03</v>
      </c>
      <c r="I300" s="169">
        <v>7.5</v>
      </c>
      <c r="J300" s="169">
        <v>3</v>
      </c>
      <c r="K300" s="175">
        <v>0.6</v>
      </c>
      <c r="L300" s="169">
        <v>28.5</v>
      </c>
      <c r="M300" s="169">
        <v>24</v>
      </c>
      <c r="N300" s="169">
        <v>18</v>
      </c>
      <c r="O300" s="175">
        <v>3.45</v>
      </c>
    </row>
    <row r="301" spans="1:15" ht="15" customHeight="1">
      <c r="A301" s="169"/>
      <c r="B301" s="173" t="s">
        <v>266</v>
      </c>
      <c r="C301" s="169">
        <v>200</v>
      </c>
      <c r="D301" s="174">
        <v>1.23</v>
      </c>
      <c r="E301" s="174">
        <v>2.02</v>
      </c>
      <c r="F301" s="174">
        <v>10.17</v>
      </c>
      <c r="G301" s="175">
        <v>204.7</v>
      </c>
      <c r="H301" s="174">
        <v>0.04</v>
      </c>
      <c r="I301" s="175">
        <v>4.4000000000000004</v>
      </c>
      <c r="J301" s="174">
        <v>19.89</v>
      </c>
      <c r="K301" s="176"/>
      <c r="L301" s="174">
        <v>39.729999999999997</v>
      </c>
      <c r="M301" s="174">
        <v>28.69</v>
      </c>
      <c r="N301" s="174">
        <v>6.16</v>
      </c>
      <c r="O301" s="174">
        <v>0.53</v>
      </c>
    </row>
    <row r="302" spans="1:15">
      <c r="A302" s="293" t="s">
        <v>59</v>
      </c>
      <c r="B302" s="293"/>
      <c r="C302" s="168">
        <v>350</v>
      </c>
      <c r="D302" s="174">
        <v>1.83</v>
      </c>
      <c r="E302" s="174">
        <v>2.4700000000000002</v>
      </c>
      <c r="F302" s="174">
        <v>25.62</v>
      </c>
      <c r="G302" s="175">
        <v>275.2</v>
      </c>
      <c r="H302" s="174">
        <v>7.0000000000000007E-2</v>
      </c>
      <c r="I302" s="175">
        <v>11.9</v>
      </c>
      <c r="J302" s="174">
        <v>22.89</v>
      </c>
      <c r="K302" s="175">
        <v>0.6</v>
      </c>
      <c r="L302" s="174">
        <v>68.23</v>
      </c>
      <c r="M302" s="174">
        <v>52.69</v>
      </c>
      <c r="N302" s="174">
        <v>24.16</v>
      </c>
      <c r="O302" s="174">
        <v>3.98</v>
      </c>
    </row>
    <row r="303" spans="1:15">
      <c r="A303" s="293" t="s">
        <v>242</v>
      </c>
      <c r="B303" s="293"/>
      <c r="C303" s="184" t="s">
        <v>584</v>
      </c>
      <c r="D303" s="179">
        <v>77.290000000000006</v>
      </c>
      <c r="E303" s="179">
        <v>43.1</v>
      </c>
      <c r="F303" s="179">
        <v>206.92</v>
      </c>
      <c r="G303" s="179">
        <v>1839.01</v>
      </c>
      <c r="H303" s="179">
        <v>1.29</v>
      </c>
      <c r="I303" s="179">
        <v>191.43</v>
      </c>
      <c r="J303" s="179">
        <v>1610.15</v>
      </c>
      <c r="K303" s="179">
        <v>7.86</v>
      </c>
      <c r="L303" s="179">
        <v>529.83000000000004</v>
      </c>
      <c r="M303" s="179">
        <v>1160.03</v>
      </c>
      <c r="N303" s="179">
        <v>366.94</v>
      </c>
      <c r="O303" s="179">
        <v>29.57</v>
      </c>
    </row>
  </sheetData>
  <mergeCells count="201">
    <mergeCell ref="L7:O7"/>
    <mergeCell ref="A10:O10"/>
    <mergeCell ref="A7:A8"/>
    <mergeCell ref="B7:B8"/>
    <mergeCell ref="C7:C8"/>
    <mergeCell ref="D7:F7"/>
    <mergeCell ref="G7:G8"/>
    <mergeCell ref="H7:K7"/>
    <mergeCell ref="A31:B31"/>
    <mergeCell ref="A32:B32"/>
    <mergeCell ref="F34:G34"/>
    <mergeCell ref="H34:M34"/>
    <mergeCell ref="A27:B27"/>
    <mergeCell ref="A28:O28"/>
    <mergeCell ref="A19:B19"/>
    <mergeCell ref="A20:O20"/>
    <mergeCell ref="A15:B15"/>
    <mergeCell ref="A16:O16"/>
    <mergeCell ref="A40:O40"/>
    <mergeCell ref="A44:B44"/>
    <mergeCell ref="A37:A38"/>
    <mergeCell ref="B37:B38"/>
    <mergeCell ref="C37:C38"/>
    <mergeCell ref="D37:F37"/>
    <mergeCell ref="G37:G38"/>
    <mergeCell ref="H37:K37"/>
    <mergeCell ref="L37:O37"/>
    <mergeCell ref="F62:G62"/>
    <mergeCell ref="H62:M62"/>
    <mergeCell ref="A56:B56"/>
    <mergeCell ref="A57:O57"/>
    <mergeCell ref="A60:B60"/>
    <mergeCell ref="A61:B61"/>
    <mergeCell ref="A45:O45"/>
    <mergeCell ref="A48:B48"/>
    <mergeCell ref="A49:O49"/>
    <mergeCell ref="A86:B86"/>
    <mergeCell ref="A87:O87"/>
    <mergeCell ref="A79:B79"/>
    <mergeCell ref="A80:O80"/>
    <mergeCell ref="A75:B75"/>
    <mergeCell ref="A76:O76"/>
    <mergeCell ref="L66:O66"/>
    <mergeCell ref="A69:O69"/>
    <mergeCell ref="A66:A67"/>
    <mergeCell ref="B66:B67"/>
    <mergeCell ref="C66:C67"/>
    <mergeCell ref="D66:F66"/>
    <mergeCell ref="G66:G67"/>
    <mergeCell ref="H66:K66"/>
    <mergeCell ref="A96:A97"/>
    <mergeCell ref="B96:B97"/>
    <mergeCell ref="C96:C97"/>
    <mergeCell ref="D96:F96"/>
    <mergeCell ref="G96:G97"/>
    <mergeCell ref="H96:K96"/>
    <mergeCell ref="L96:O96"/>
    <mergeCell ref="A90:B90"/>
    <mergeCell ref="A91:B91"/>
    <mergeCell ref="F92:G92"/>
    <mergeCell ref="H92:M92"/>
    <mergeCell ref="A146:B146"/>
    <mergeCell ref="A147:O147"/>
    <mergeCell ref="A138:B138"/>
    <mergeCell ref="A139:O139"/>
    <mergeCell ref="A134:B134"/>
    <mergeCell ref="A135:O135"/>
    <mergeCell ref="L126:O126"/>
    <mergeCell ref="A129:O129"/>
    <mergeCell ref="A126:A127"/>
    <mergeCell ref="B126:B127"/>
    <mergeCell ref="C126:C127"/>
    <mergeCell ref="D126:F126"/>
    <mergeCell ref="G126:G127"/>
    <mergeCell ref="H126:K126"/>
    <mergeCell ref="A159:O159"/>
    <mergeCell ref="A156:A157"/>
    <mergeCell ref="B156:B157"/>
    <mergeCell ref="C156:C157"/>
    <mergeCell ref="D156:F156"/>
    <mergeCell ref="G156:G157"/>
    <mergeCell ref="H156:K156"/>
    <mergeCell ref="L156:O156"/>
    <mergeCell ref="A150:B150"/>
    <mergeCell ref="A151:B151"/>
    <mergeCell ref="F152:G152"/>
    <mergeCell ref="H152:M152"/>
    <mergeCell ref="A182:B182"/>
    <mergeCell ref="A183:B183"/>
    <mergeCell ref="F184:G184"/>
    <mergeCell ref="H184:M184"/>
    <mergeCell ref="A178:B178"/>
    <mergeCell ref="A179:O179"/>
    <mergeCell ref="A170:O170"/>
    <mergeCell ref="A165:B165"/>
    <mergeCell ref="A166:O166"/>
    <mergeCell ref="A169:B169"/>
    <mergeCell ref="A196:O196"/>
    <mergeCell ref="A199:B199"/>
    <mergeCell ref="A200:O200"/>
    <mergeCell ref="A191:O191"/>
    <mergeCell ref="A195:B195"/>
    <mergeCell ref="A188:A189"/>
    <mergeCell ref="B188:B189"/>
    <mergeCell ref="C188:C189"/>
    <mergeCell ref="D188:F188"/>
    <mergeCell ref="G188:G189"/>
    <mergeCell ref="H188:K188"/>
    <mergeCell ref="L188:O188"/>
    <mergeCell ref="A242:B242"/>
    <mergeCell ref="A243:B243"/>
    <mergeCell ref="F244:G244"/>
    <mergeCell ref="H244:M244"/>
    <mergeCell ref="A238:B238"/>
    <mergeCell ref="A239:O239"/>
    <mergeCell ref="A230:B230"/>
    <mergeCell ref="A231:O231"/>
    <mergeCell ref="A226:B226"/>
    <mergeCell ref="A227:O227"/>
    <mergeCell ref="A268:B268"/>
    <mergeCell ref="A269:O269"/>
    <mergeCell ref="A272:B272"/>
    <mergeCell ref="A261:B261"/>
    <mergeCell ref="A262:O262"/>
    <mergeCell ref="A257:B257"/>
    <mergeCell ref="A258:O258"/>
    <mergeCell ref="A251:O251"/>
    <mergeCell ref="A248:A249"/>
    <mergeCell ref="B248:B249"/>
    <mergeCell ref="C248:C249"/>
    <mergeCell ref="D248:F248"/>
    <mergeCell ref="G248:G249"/>
    <mergeCell ref="H248:K248"/>
    <mergeCell ref="L248:O248"/>
    <mergeCell ref="A278:A279"/>
    <mergeCell ref="B278:B279"/>
    <mergeCell ref="C278:C279"/>
    <mergeCell ref="D278:F278"/>
    <mergeCell ref="G278:G279"/>
    <mergeCell ref="H278:K278"/>
    <mergeCell ref="L278:O278"/>
    <mergeCell ref="A273:B273"/>
    <mergeCell ref="F274:G274"/>
    <mergeCell ref="H274:M274"/>
    <mergeCell ref="A303:B303"/>
    <mergeCell ref="A298:B298"/>
    <mergeCell ref="A299:O299"/>
    <mergeCell ref="A302:B302"/>
    <mergeCell ref="A286:B286"/>
    <mergeCell ref="A287:O287"/>
    <mergeCell ref="A290:B290"/>
    <mergeCell ref="A291:O291"/>
    <mergeCell ref="A281:O281"/>
    <mergeCell ref="F63:G63"/>
    <mergeCell ref="H63:M63"/>
    <mergeCell ref="F93:G93"/>
    <mergeCell ref="H93:M93"/>
    <mergeCell ref="F123:G123"/>
    <mergeCell ref="H123:M123"/>
    <mergeCell ref="A2:M2"/>
    <mergeCell ref="F3:G3"/>
    <mergeCell ref="H3:M3"/>
    <mergeCell ref="F4:G4"/>
    <mergeCell ref="H4:M4"/>
    <mergeCell ref="F33:G33"/>
    <mergeCell ref="H33:M33"/>
    <mergeCell ref="F122:G122"/>
    <mergeCell ref="H122:M122"/>
    <mergeCell ref="A116:B116"/>
    <mergeCell ref="A117:O117"/>
    <mergeCell ref="A120:B120"/>
    <mergeCell ref="A121:B121"/>
    <mergeCell ref="A104:B104"/>
    <mergeCell ref="A105:O105"/>
    <mergeCell ref="A108:B108"/>
    <mergeCell ref="A109:O109"/>
    <mergeCell ref="A99:O99"/>
    <mergeCell ref="F245:G245"/>
    <mergeCell ref="H245:M245"/>
    <mergeCell ref="F275:G275"/>
    <mergeCell ref="H275:M275"/>
    <mergeCell ref="F153:G153"/>
    <mergeCell ref="H153:M153"/>
    <mergeCell ref="F185:G185"/>
    <mergeCell ref="H185:M185"/>
    <mergeCell ref="F214:G214"/>
    <mergeCell ref="H214:M214"/>
    <mergeCell ref="L217:O217"/>
    <mergeCell ref="A220:O220"/>
    <mergeCell ref="A217:A218"/>
    <mergeCell ref="B217:B218"/>
    <mergeCell ref="C217:C218"/>
    <mergeCell ref="D217:F217"/>
    <mergeCell ref="G217:G218"/>
    <mergeCell ref="H217:K217"/>
    <mergeCell ref="F213:G213"/>
    <mergeCell ref="H213:M213"/>
    <mergeCell ref="A207:B207"/>
    <mergeCell ref="A208:O208"/>
    <mergeCell ref="A211:B211"/>
    <mergeCell ref="A212:B212"/>
  </mergeCells>
  <pageMargins left="0.7" right="0.7" top="0.75" bottom="0.75" header="0.3" footer="0.3"/>
  <pageSetup paperSize="9" scale="67" orientation="landscape" verticalDpi="360" r:id="rId1"/>
  <rowBreaks count="9" manualBreakCount="9">
    <brk id="32" max="16383" man="1"/>
    <brk id="61" max="16383" man="1"/>
    <brk id="91" max="16383" man="1"/>
    <brk id="121" max="16383" man="1"/>
    <brk id="151" max="16383" man="1"/>
    <brk id="183" max="16383" man="1"/>
    <brk id="212" max="16383" man="1"/>
    <brk id="243" max="16383" man="1"/>
    <brk id="2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view="pageBreakPreview" zoomScale="60" zoomScaleNormal="100" workbookViewId="0">
      <selection activeCell="F21" sqref="F21"/>
    </sheetView>
  </sheetViews>
  <sheetFormatPr defaultColWidth="9.1796875" defaultRowHeight="14.5"/>
  <cols>
    <col min="1" max="1" width="26.54296875" style="214" customWidth="1"/>
    <col min="2" max="2" width="18.54296875" style="214" customWidth="1"/>
    <col min="3" max="6" width="9.26953125" style="214" bestFit="1" customWidth="1"/>
    <col min="7" max="7" width="10.1796875" style="214" bestFit="1" customWidth="1"/>
    <col min="8" max="9" width="9.26953125" style="214" bestFit="1" customWidth="1"/>
    <col min="10" max="10" width="10.1796875" style="214" bestFit="1" customWidth="1"/>
    <col min="11" max="11" width="9.26953125" style="214" bestFit="1" customWidth="1"/>
    <col min="12" max="14" width="10.1796875" style="214" bestFit="1" customWidth="1"/>
    <col min="15" max="15" width="9.26953125" style="214" bestFit="1" customWidth="1"/>
    <col min="16" max="16384" width="9.1796875" style="214"/>
  </cols>
  <sheetData>
    <row r="1" spans="1:18" s="156" customFormat="1" ht="12.75" customHeight="1">
      <c r="A1" s="190"/>
      <c r="B1" s="190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296" t="s">
        <v>260</v>
      </c>
      <c r="O1" s="296"/>
      <c r="P1" s="192"/>
      <c r="R1" s="193"/>
    </row>
    <row r="2" spans="1:18" s="156" customFormat="1" ht="12.75" customHeight="1">
      <c r="A2" s="295" t="s">
        <v>563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191"/>
      <c r="Q2" s="191"/>
    </row>
    <row r="3" spans="1:18" s="156" customFormat="1" ht="14">
      <c r="A3" s="194" t="s">
        <v>313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1"/>
      <c r="Q3" s="191"/>
    </row>
    <row r="4" spans="1:18" s="156" customFormat="1" ht="14">
      <c r="A4" s="194" t="s">
        <v>314</v>
      </c>
      <c r="B4" s="196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1"/>
      <c r="Q4" s="191"/>
    </row>
    <row r="5" spans="1:18" s="166" customFormat="1" ht="14">
      <c r="A5" s="289"/>
      <c r="B5" s="289"/>
      <c r="C5" s="289" t="s">
        <v>222</v>
      </c>
      <c r="D5" s="285" t="s">
        <v>223</v>
      </c>
      <c r="E5" s="285"/>
      <c r="F5" s="285"/>
      <c r="G5" s="289" t="s">
        <v>224</v>
      </c>
      <c r="H5" s="285" t="s">
        <v>225</v>
      </c>
      <c r="I5" s="285"/>
      <c r="J5" s="285"/>
      <c r="K5" s="285"/>
      <c r="L5" s="285" t="s">
        <v>226</v>
      </c>
      <c r="M5" s="285"/>
      <c r="N5" s="285"/>
      <c r="O5" s="285"/>
    </row>
    <row r="6" spans="1:18" s="166" customFormat="1" ht="14">
      <c r="A6" s="290"/>
      <c r="B6" s="302"/>
      <c r="C6" s="291"/>
      <c r="D6" s="167" t="s">
        <v>227</v>
      </c>
      <c r="E6" s="167" t="s">
        <v>228</v>
      </c>
      <c r="F6" s="167" t="s">
        <v>229</v>
      </c>
      <c r="G6" s="291"/>
      <c r="H6" s="167" t="s">
        <v>230</v>
      </c>
      <c r="I6" s="167" t="s">
        <v>231</v>
      </c>
      <c r="J6" s="167" t="s">
        <v>232</v>
      </c>
      <c r="K6" s="167" t="s">
        <v>233</v>
      </c>
      <c r="L6" s="167" t="s">
        <v>234</v>
      </c>
      <c r="M6" s="167" t="s">
        <v>235</v>
      </c>
      <c r="N6" s="167" t="s">
        <v>236</v>
      </c>
      <c r="O6" s="167" t="s">
        <v>237</v>
      </c>
    </row>
    <row r="7" spans="1:18" s="166" customFormat="1" ht="14">
      <c r="A7" s="299" t="s">
        <v>253</v>
      </c>
      <c r="B7" s="299"/>
      <c r="C7" s="197" t="s">
        <v>585</v>
      </c>
      <c r="D7" s="198">
        <v>290.62</v>
      </c>
      <c r="E7" s="198">
        <v>162.80000000000001</v>
      </c>
      <c r="F7" s="198">
        <v>690.89</v>
      </c>
      <c r="G7" s="199" t="s">
        <v>586</v>
      </c>
      <c r="H7" s="198">
        <v>4.5199999999999996</v>
      </c>
      <c r="I7" s="198">
        <v>530.24</v>
      </c>
      <c r="J7" s="199" t="s">
        <v>587</v>
      </c>
      <c r="K7" s="198">
        <v>24.94</v>
      </c>
      <c r="L7" s="199" t="s">
        <v>588</v>
      </c>
      <c r="M7" s="199" t="s">
        <v>589</v>
      </c>
      <c r="N7" s="199" t="s">
        <v>590</v>
      </c>
      <c r="O7" s="198">
        <v>103.08</v>
      </c>
    </row>
    <row r="8" spans="1:18" s="166" customFormat="1" ht="14">
      <c r="A8" s="299" t="s">
        <v>254</v>
      </c>
      <c r="B8" s="299"/>
      <c r="C8" s="200">
        <v>518</v>
      </c>
      <c r="D8" s="198">
        <v>29.06</v>
      </c>
      <c r="E8" s="198">
        <v>16.28</v>
      </c>
      <c r="F8" s="198">
        <v>69.09</v>
      </c>
      <c r="G8" s="198">
        <v>548.87</v>
      </c>
      <c r="H8" s="198">
        <v>0.45</v>
      </c>
      <c r="I8" s="198">
        <v>53.02</v>
      </c>
      <c r="J8" s="198">
        <v>541.44000000000005</v>
      </c>
      <c r="K8" s="198">
        <v>2.4900000000000002</v>
      </c>
      <c r="L8" s="198">
        <v>151.66999999999999</v>
      </c>
      <c r="M8" s="198">
        <v>372.27</v>
      </c>
      <c r="N8" s="198">
        <v>133.09</v>
      </c>
      <c r="O8" s="198">
        <v>10.31</v>
      </c>
    </row>
    <row r="9" spans="1:18" s="166" customFormat="1" ht="14">
      <c r="A9" s="300" t="s">
        <v>255</v>
      </c>
      <c r="B9" s="300"/>
      <c r="C9" s="181"/>
      <c r="D9" s="201">
        <v>0.38</v>
      </c>
      <c r="E9" s="201">
        <v>0.21</v>
      </c>
      <c r="F9" s="201">
        <v>0.21</v>
      </c>
      <c r="G9" s="201">
        <v>0.23</v>
      </c>
      <c r="H9" s="201">
        <v>0.38</v>
      </c>
      <c r="I9" s="201">
        <v>0.88</v>
      </c>
      <c r="J9" s="201">
        <v>0.77</v>
      </c>
      <c r="K9" s="201">
        <v>0.25</v>
      </c>
      <c r="L9" s="201">
        <v>0.14000000000000001</v>
      </c>
      <c r="M9" s="201">
        <v>0.34</v>
      </c>
      <c r="N9" s="201">
        <v>0.53</v>
      </c>
      <c r="O9" s="201">
        <v>0.86</v>
      </c>
    </row>
    <row r="10" spans="1:18" s="166" customFormat="1" ht="14">
      <c r="A10" s="298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</row>
    <row r="11" spans="1:18" s="166" customFormat="1" ht="14">
      <c r="A11" s="301" t="s">
        <v>315</v>
      </c>
      <c r="B11" s="301"/>
      <c r="C11" s="202">
        <v>3350</v>
      </c>
      <c r="D11" s="203">
        <v>18.3</v>
      </c>
      <c r="E11" s="203">
        <v>25.75</v>
      </c>
      <c r="F11" s="203">
        <v>253.05</v>
      </c>
      <c r="G11" s="204">
        <v>2756.5</v>
      </c>
      <c r="H11" s="203">
        <v>0.84</v>
      </c>
      <c r="I11" s="203">
        <v>144.5</v>
      </c>
      <c r="J11" s="203">
        <v>252.9</v>
      </c>
      <c r="K11" s="203">
        <v>4.2</v>
      </c>
      <c r="L11" s="203">
        <v>668.8</v>
      </c>
      <c r="M11" s="203">
        <v>490.9</v>
      </c>
      <c r="N11" s="203">
        <v>220.6</v>
      </c>
      <c r="O11" s="203">
        <v>30.65</v>
      </c>
    </row>
    <row r="12" spans="1:18" s="166" customFormat="1" ht="14">
      <c r="A12" s="299" t="s">
        <v>254</v>
      </c>
      <c r="B12" s="299"/>
      <c r="C12" s="205">
        <v>335</v>
      </c>
      <c r="D12" s="206">
        <v>1.83</v>
      </c>
      <c r="E12" s="206">
        <v>2.58</v>
      </c>
      <c r="F12" s="206">
        <v>25.31</v>
      </c>
      <c r="G12" s="206">
        <v>275.64999999999998</v>
      </c>
      <c r="H12" s="206">
        <v>0.08</v>
      </c>
      <c r="I12" s="206">
        <v>14.45</v>
      </c>
      <c r="J12" s="206">
        <v>25.29</v>
      </c>
      <c r="K12" s="206">
        <v>0.42</v>
      </c>
      <c r="L12" s="206">
        <v>66.88</v>
      </c>
      <c r="M12" s="206">
        <v>49.09</v>
      </c>
      <c r="N12" s="206">
        <v>22.06</v>
      </c>
      <c r="O12" s="206">
        <v>3.07</v>
      </c>
    </row>
    <row r="13" spans="1:18" s="166" customFormat="1" ht="14">
      <c r="A13" s="300" t="s">
        <v>255</v>
      </c>
      <c r="B13" s="300"/>
      <c r="C13" s="207"/>
      <c r="D13" s="208">
        <v>2</v>
      </c>
      <c r="E13" s="208">
        <v>3</v>
      </c>
      <c r="F13" s="208">
        <v>8</v>
      </c>
      <c r="G13" s="208">
        <v>12</v>
      </c>
      <c r="H13" s="208">
        <v>7</v>
      </c>
      <c r="I13" s="208">
        <v>24</v>
      </c>
      <c r="J13" s="208">
        <v>4</v>
      </c>
      <c r="K13" s="208">
        <v>4</v>
      </c>
      <c r="L13" s="208">
        <v>6</v>
      </c>
      <c r="M13" s="208">
        <v>4</v>
      </c>
      <c r="N13" s="208">
        <v>9</v>
      </c>
      <c r="O13" s="208">
        <v>26</v>
      </c>
    </row>
    <row r="14" spans="1:18" s="166" customFormat="1" ht="14">
      <c r="A14" s="298"/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</row>
    <row r="15" spans="1:18" s="166" customFormat="1" ht="14">
      <c r="A15" s="301" t="s">
        <v>256</v>
      </c>
      <c r="B15" s="301"/>
      <c r="C15" s="202">
        <v>7750</v>
      </c>
      <c r="D15" s="203">
        <v>335.14</v>
      </c>
      <c r="E15" s="203">
        <v>234.85</v>
      </c>
      <c r="F15" s="203">
        <v>967.57</v>
      </c>
      <c r="G15" s="204">
        <v>7444.06</v>
      </c>
      <c r="H15" s="203">
        <v>5.86</v>
      </c>
      <c r="I15" s="203">
        <v>749.09</v>
      </c>
      <c r="J15" s="204">
        <v>7882.23</v>
      </c>
      <c r="K15" s="203">
        <v>38.99</v>
      </c>
      <c r="L15" s="204">
        <v>2245.02</v>
      </c>
      <c r="M15" s="204">
        <v>4648.47</v>
      </c>
      <c r="N15" s="204">
        <v>1737.63</v>
      </c>
      <c r="O15" s="203">
        <v>107.94</v>
      </c>
    </row>
    <row r="16" spans="1:18" s="166" customFormat="1" ht="14">
      <c r="A16" s="299" t="s">
        <v>254</v>
      </c>
      <c r="B16" s="299"/>
      <c r="C16" s="205">
        <v>775</v>
      </c>
      <c r="D16" s="206">
        <v>33.51</v>
      </c>
      <c r="E16" s="206">
        <v>23.49</v>
      </c>
      <c r="F16" s="206">
        <v>96.76</v>
      </c>
      <c r="G16" s="206">
        <v>744.41</v>
      </c>
      <c r="H16" s="206">
        <v>0.59</v>
      </c>
      <c r="I16" s="206">
        <v>74.91</v>
      </c>
      <c r="J16" s="206">
        <v>788.22</v>
      </c>
      <c r="K16" s="206">
        <v>3.9</v>
      </c>
      <c r="L16" s="206">
        <v>224.5</v>
      </c>
      <c r="M16" s="206">
        <v>464.85</v>
      </c>
      <c r="N16" s="206">
        <v>173.76</v>
      </c>
      <c r="O16" s="206">
        <v>10.79</v>
      </c>
    </row>
    <row r="17" spans="1:15" s="166" customFormat="1" ht="14">
      <c r="A17" s="300" t="s">
        <v>255</v>
      </c>
      <c r="B17" s="300"/>
      <c r="C17" s="207"/>
      <c r="D17" s="208">
        <v>44</v>
      </c>
      <c r="E17" s="208">
        <v>30</v>
      </c>
      <c r="F17" s="208">
        <v>29</v>
      </c>
      <c r="G17" s="208">
        <v>32</v>
      </c>
      <c r="H17" s="208">
        <v>49</v>
      </c>
      <c r="I17" s="208">
        <v>125</v>
      </c>
      <c r="J17" s="208">
        <v>113</v>
      </c>
      <c r="K17" s="208">
        <v>39</v>
      </c>
      <c r="L17" s="208">
        <v>20</v>
      </c>
      <c r="M17" s="208">
        <v>42</v>
      </c>
      <c r="N17" s="208">
        <v>70</v>
      </c>
      <c r="O17" s="208">
        <v>90</v>
      </c>
    </row>
    <row r="18" spans="1:15" s="166" customFormat="1" ht="14">
      <c r="A18" s="298"/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</row>
    <row r="19" spans="1:15" s="166" customFormat="1" ht="14">
      <c r="A19" s="301" t="s">
        <v>316</v>
      </c>
      <c r="B19" s="301"/>
      <c r="C19" s="202" t="s">
        <v>591</v>
      </c>
      <c r="D19" s="203">
        <v>18.3</v>
      </c>
      <c r="E19" s="203">
        <v>25.6</v>
      </c>
      <c r="F19" s="203">
        <v>253.8</v>
      </c>
      <c r="G19" s="204" t="s">
        <v>592</v>
      </c>
      <c r="H19" s="203">
        <v>0.82</v>
      </c>
      <c r="I19" s="203">
        <v>137</v>
      </c>
      <c r="J19" s="203">
        <v>248.4</v>
      </c>
      <c r="K19" s="203">
        <v>4.5</v>
      </c>
      <c r="L19" s="203">
        <v>673.3</v>
      </c>
      <c r="M19" s="203">
        <v>498.4</v>
      </c>
      <c r="N19" s="203">
        <v>225.1</v>
      </c>
      <c r="O19" s="203">
        <v>30.8</v>
      </c>
    </row>
    <row r="20" spans="1:15" s="166" customFormat="1" ht="14">
      <c r="A20" s="299" t="s">
        <v>254</v>
      </c>
      <c r="B20" s="299"/>
      <c r="C20" s="205">
        <v>335</v>
      </c>
      <c r="D20" s="206">
        <v>1.83</v>
      </c>
      <c r="E20" s="206">
        <v>2.56</v>
      </c>
      <c r="F20" s="206">
        <v>25.38</v>
      </c>
      <c r="G20" s="206">
        <v>275.64999999999998</v>
      </c>
      <c r="H20" s="206">
        <v>0.08</v>
      </c>
      <c r="I20" s="206">
        <v>13.7</v>
      </c>
      <c r="J20" s="206">
        <v>24.84</v>
      </c>
      <c r="K20" s="206">
        <v>0.45</v>
      </c>
      <c r="L20" s="206">
        <v>67.33</v>
      </c>
      <c r="M20" s="206">
        <v>49.84</v>
      </c>
      <c r="N20" s="206">
        <v>22.51</v>
      </c>
      <c r="O20" s="206">
        <v>3.08</v>
      </c>
    </row>
    <row r="21" spans="1:15" s="166" customFormat="1" ht="14">
      <c r="A21" s="300" t="s">
        <v>255</v>
      </c>
      <c r="B21" s="300"/>
      <c r="C21" s="207"/>
      <c r="D21" s="209">
        <v>0.02</v>
      </c>
      <c r="E21" s="209">
        <v>0.03</v>
      </c>
      <c r="F21" s="209">
        <v>0.08</v>
      </c>
      <c r="G21" s="209">
        <v>0.12</v>
      </c>
      <c r="H21" s="209">
        <v>7.0000000000000007E-2</v>
      </c>
      <c r="I21" s="209">
        <v>0.23</v>
      </c>
      <c r="J21" s="209">
        <v>0.04</v>
      </c>
      <c r="K21" s="209">
        <v>0.05</v>
      </c>
      <c r="L21" s="209">
        <v>0.06</v>
      </c>
      <c r="M21" s="209">
        <v>0.05</v>
      </c>
      <c r="N21" s="209">
        <v>0.09</v>
      </c>
      <c r="O21" s="209">
        <v>0.26</v>
      </c>
    </row>
    <row r="22" spans="1:15" s="166" customFormat="1" ht="14">
      <c r="A22" s="297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</row>
    <row r="23" spans="1:15" s="166" customFormat="1" ht="14">
      <c r="A23" s="301" t="s">
        <v>257</v>
      </c>
      <c r="B23" s="301"/>
      <c r="C23" s="197" t="s">
        <v>593</v>
      </c>
      <c r="D23" s="210">
        <v>662</v>
      </c>
      <c r="E23" s="210">
        <v>449</v>
      </c>
      <c r="F23" s="211" t="s">
        <v>594</v>
      </c>
      <c r="G23" s="211" t="s">
        <v>595</v>
      </c>
      <c r="H23" s="210">
        <v>12</v>
      </c>
      <c r="I23" s="211" t="s">
        <v>596</v>
      </c>
      <c r="J23" s="211" t="s">
        <v>597</v>
      </c>
      <c r="K23" s="210">
        <v>73</v>
      </c>
      <c r="L23" s="211" t="s">
        <v>598</v>
      </c>
      <c r="M23" s="211" t="s">
        <v>599</v>
      </c>
      <c r="N23" s="211" t="s">
        <v>600</v>
      </c>
      <c r="O23" s="210">
        <v>272</v>
      </c>
    </row>
    <row r="24" spans="1:15" s="166" customFormat="1" ht="14">
      <c r="A24" s="299" t="s">
        <v>258</v>
      </c>
      <c r="B24" s="299"/>
      <c r="C24" s="197" t="s">
        <v>601</v>
      </c>
      <c r="D24" s="210">
        <v>66</v>
      </c>
      <c r="E24" s="210">
        <v>45</v>
      </c>
      <c r="F24" s="210">
        <v>217</v>
      </c>
      <c r="G24" s="211" t="s">
        <v>602</v>
      </c>
      <c r="H24" s="210">
        <v>1</v>
      </c>
      <c r="I24" s="210">
        <v>156</v>
      </c>
      <c r="J24" s="211" t="s">
        <v>603</v>
      </c>
      <c r="K24" s="210">
        <v>7</v>
      </c>
      <c r="L24" s="210">
        <v>510</v>
      </c>
      <c r="M24" s="210">
        <v>936</v>
      </c>
      <c r="N24" s="210">
        <v>351</v>
      </c>
      <c r="O24" s="210">
        <v>27</v>
      </c>
    </row>
    <row r="25" spans="1:15" s="166" customFormat="1" ht="14">
      <c r="A25" s="299" t="s">
        <v>255</v>
      </c>
      <c r="B25" s="299"/>
      <c r="C25" s="181"/>
      <c r="D25" s="201">
        <v>0.86</v>
      </c>
      <c r="E25" s="201">
        <v>0.56999999999999995</v>
      </c>
      <c r="F25" s="201">
        <v>0.65</v>
      </c>
      <c r="G25" s="201">
        <v>0.78</v>
      </c>
      <c r="H25" s="201">
        <v>1</v>
      </c>
      <c r="I25" s="201">
        <v>0.26</v>
      </c>
      <c r="J25" s="201">
        <v>1.97</v>
      </c>
      <c r="K25" s="201">
        <v>0.73</v>
      </c>
      <c r="L25" s="201">
        <v>0.46</v>
      </c>
      <c r="M25" s="201">
        <v>0.85</v>
      </c>
      <c r="N25" s="201">
        <v>1.41</v>
      </c>
      <c r="O25" s="201">
        <v>2.27</v>
      </c>
    </row>
    <row r="26" spans="1:15" s="166" customFormat="1" ht="14">
      <c r="A26" s="299" t="s">
        <v>259</v>
      </c>
      <c r="B26" s="299"/>
      <c r="C26" s="176"/>
      <c r="D26" s="212">
        <v>77</v>
      </c>
      <c r="E26" s="212">
        <v>79</v>
      </c>
      <c r="F26" s="212">
        <v>335</v>
      </c>
      <c r="G26" s="213">
        <v>2350</v>
      </c>
      <c r="H26" s="212">
        <v>1</v>
      </c>
      <c r="I26" s="212">
        <v>60</v>
      </c>
      <c r="J26" s="212">
        <v>700</v>
      </c>
      <c r="K26" s="212">
        <v>10</v>
      </c>
      <c r="L26" s="213">
        <v>1100</v>
      </c>
      <c r="M26" s="213">
        <v>1100</v>
      </c>
      <c r="N26" s="212">
        <v>250</v>
      </c>
      <c r="O26" s="212">
        <v>12</v>
      </c>
    </row>
  </sheetData>
  <mergeCells count="28">
    <mergeCell ref="A26:B26"/>
    <mergeCell ref="A25:B25"/>
    <mergeCell ref="A19:B19"/>
    <mergeCell ref="A20:B20"/>
    <mergeCell ref="A21:B21"/>
    <mergeCell ref="A23:B23"/>
    <mergeCell ref="A24:B24"/>
    <mergeCell ref="A12:B12"/>
    <mergeCell ref="A13:B13"/>
    <mergeCell ref="A15:B15"/>
    <mergeCell ref="A16:B16"/>
    <mergeCell ref="A17:B17"/>
    <mergeCell ref="H5:K5"/>
    <mergeCell ref="A2:O2"/>
    <mergeCell ref="N1:O1"/>
    <mergeCell ref="A22:O22"/>
    <mergeCell ref="A14:O14"/>
    <mergeCell ref="A18:O18"/>
    <mergeCell ref="A10:O10"/>
    <mergeCell ref="L5:O5"/>
    <mergeCell ref="A7:B7"/>
    <mergeCell ref="A8:B8"/>
    <mergeCell ref="A9:B9"/>
    <mergeCell ref="A11:B11"/>
    <mergeCell ref="A5:B6"/>
    <mergeCell ref="C5:C6"/>
    <mergeCell ref="D5:F5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verticalDpi="360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Q64"/>
  <sheetViews>
    <sheetView view="pageBreakPreview" zoomScale="60" zoomScaleNormal="100" workbookViewId="0">
      <selection activeCell="L54" sqref="L54"/>
    </sheetView>
  </sheetViews>
  <sheetFormatPr defaultColWidth="9.1796875" defaultRowHeight="14.5"/>
  <cols>
    <col min="1" max="16384" width="9.1796875" style="214"/>
  </cols>
  <sheetData>
    <row r="1" spans="1:17">
      <c r="O1" s="304" t="s">
        <v>333</v>
      </c>
      <c r="P1" s="304"/>
    </row>
    <row r="2" spans="1:17" ht="15" customHeight="1">
      <c r="A2" s="313" t="s">
        <v>332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232"/>
    </row>
    <row r="3" spans="1:17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215"/>
    </row>
    <row r="4" spans="1:17">
      <c r="A4" s="314" t="s">
        <v>259</v>
      </c>
      <c r="B4" s="314"/>
      <c r="C4" s="314"/>
      <c r="D4" s="216">
        <v>77</v>
      </c>
      <c r="E4" s="216">
        <v>79</v>
      </c>
      <c r="F4" s="216">
        <v>335</v>
      </c>
      <c r="G4" s="217">
        <v>2350</v>
      </c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17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</row>
    <row r="6" spans="1:17">
      <c r="A6" s="311" t="s">
        <v>238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215"/>
    </row>
    <row r="7" spans="1:17">
      <c r="A7" s="305" t="s">
        <v>3</v>
      </c>
      <c r="B7" s="305"/>
      <c r="C7" s="305"/>
      <c r="D7" s="309" t="s">
        <v>223</v>
      </c>
      <c r="E7" s="309"/>
      <c r="F7" s="309"/>
      <c r="G7" s="305" t="s">
        <v>317</v>
      </c>
      <c r="H7" s="215"/>
      <c r="I7" s="303" t="s">
        <v>318</v>
      </c>
      <c r="J7" s="303"/>
      <c r="K7" s="303"/>
      <c r="L7" s="303"/>
      <c r="M7" s="215"/>
      <c r="N7" s="303" t="s">
        <v>319</v>
      </c>
      <c r="O7" s="303"/>
      <c r="P7" s="303"/>
      <c r="Q7" s="215"/>
    </row>
    <row r="8" spans="1:17">
      <c r="A8" s="306"/>
      <c r="B8" s="307"/>
      <c r="C8" s="308"/>
      <c r="D8" s="218" t="s">
        <v>227</v>
      </c>
      <c r="E8" s="218" t="s">
        <v>228</v>
      </c>
      <c r="F8" s="218" t="s">
        <v>229</v>
      </c>
      <c r="G8" s="310"/>
      <c r="H8" s="215"/>
      <c r="I8" s="219" t="s">
        <v>227</v>
      </c>
      <c r="J8" s="219" t="s">
        <v>228</v>
      </c>
      <c r="K8" s="219" t="s">
        <v>229</v>
      </c>
      <c r="L8" s="219" t="s">
        <v>320</v>
      </c>
      <c r="M8" s="215"/>
      <c r="N8" s="219" t="s">
        <v>227</v>
      </c>
      <c r="O8" s="219" t="s">
        <v>228</v>
      </c>
      <c r="P8" s="219" t="s">
        <v>229</v>
      </c>
      <c r="Q8" s="215"/>
    </row>
    <row r="9" spans="1:17">
      <c r="A9" s="312" t="s">
        <v>321</v>
      </c>
      <c r="B9" s="312"/>
      <c r="C9" s="312"/>
      <c r="D9" s="220">
        <v>25.56</v>
      </c>
      <c r="E9" s="220">
        <v>15.16</v>
      </c>
      <c r="F9" s="220">
        <v>82.43</v>
      </c>
      <c r="G9" s="220">
        <v>576.24</v>
      </c>
      <c r="H9" s="215"/>
      <c r="I9" s="221">
        <v>0.33</v>
      </c>
      <c r="J9" s="221">
        <v>0.19</v>
      </c>
      <c r="K9" s="221">
        <v>0.25</v>
      </c>
      <c r="L9" s="221">
        <v>0.25</v>
      </c>
      <c r="M9" s="222"/>
      <c r="N9" s="223">
        <v>0.18</v>
      </c>
      <c r="O9" s="223">
        <v>0.24</v>
      </c>
      <c r="P9" s="223">
        <v>0.56999999999999995</v>
      </c>
      <c r="Q9" s="215"/>
    </row>
    <row r="10" spans="1:17">
      <c r="A10" s="312" t="s">
        <v>322</v>
      </c>
      <c r="B10" s="312"/>
      <c r="C10" s="312"/>
      <c r="D10" s="224">
        <v>32.1</v>
      </c>
      <c r="E10" s="220">
        <v>12.62</v>
      </c>
      <c r="F10" s="220">
        <v>63.64</v>
      </c>
      <c r="G10" s="220">
        <v>507.42</v>
      </c>
      <c r="H10" s="215"/>
      <c r="I10" s="221">
        <v>0.42</v>
      </c>
      <c r="J10" s="221">
        <v>0.16</v>
      </c>
      <c r="K10" s="221">
        <v>0.19</v>
      </c>
      <c r="L10" s="221">
        <v>0.22</v>
      </c>
      <c r="M10" s="222"/>
      <c r="N10" s="223">
        <v>0.25</v>
      </c>
      <c r="O10" s="223">
        <v>0.22</v>
      </c>
      <c r="P10" s="223">
        <v>0.5</v>
      </c>
      <c r="Q10" s="215"/>
    </row>
    <row r="11" spans="1:17">
      <c r="A11" s="312" t="s">
        <v>323</v>
      </c>
      <c r="B11" s="312"/>
      <c r="C11" s="312"/>
      <c r="D11" s="220">
        <v>28.03</v>
      </c>
      <c r="E11" s="220">
        <v>15.55</v>
      </c>
      <c r="F11" s="220">
        <v>69.53</v>
      </c>
      <c r="G11" s="220">
        <v>540.09</v>
      </c>
      <c r="H11" s="215"/>
      <c r="I11" s="221">
        <v>0.36</v>
      </c>
      <c r="J11" s="221">
        <v>0.2</v>
      </c>
      <c r="K11" s="221">
        <v>0.21</v>
      </c>
      <c r="L11" s="221">
        <v>0.23</v>
      </c>
      <c r="M11" s="222"/>
      <c r="N11" s="223">
        <v>0.21</v>
      </c>
      <c r="O11" s="223">
        <v>0.26</v>
      </c>
      <c r="P11" s="223">
        <v>0.51</v>
      </c>
      <c r="Q11" s="215"/>
    </row>
    <row r="12" spans="1:17">
      <c r="A12" s="312" t="s">
        <v>324</v>
      </c>
      <c r="B12" s="312"/>
      <c r="C12" s="312"/>
      <c r="D12" s="220">
        <v>31.34</v>
      </c>
      <c r="E12" s="220">
        <v>15.27</v>
      </c>
      <c r="F12" s="220">
        <v>55.98</v>
      </c>
      <c r="G12" s="220">
        <v>497.68</v>
      </c>
      <c r="H12" s="215"/>
      <c r="I12" s="221">
        <v>0.41</v>
      </c>
      <c r="J12" s="221">
        <v>0.19</v>
      </c>
      <c r="K12" s="221">
        <v>0.17</v>
      </c>
      <c r="L12" s="221">
        <v>0.21</v>
      </c>
      <c r="M12" s="222"/>
      <c r="N12" s="223">
        <v>0.25</v>
      </c>
      <c r="O12" s="223">
        <v>0.28000000000000003</v>
      </c>
      <c r="P12" s="223">
        <v>0.45</v>
      </c>
      <c r="Q12" s="215"/>
    </row>
    <row r="13" spans="1:17">
      <c r="A13" s="312" t="s">
        <v>325</v>
      </c>
      <c r="B13" s="312"/>
      <c r="C13" s="312"/>
      <c r="D13" s="220">
        <v>25.37</v>
      </c>
      <c r="E13" s="220">
        <v>18.600000000000001</v>
      </c>
      <c r="F13" s="224">
        <v>71.150000000000006</v>
      </c>
      <c r="G13" s="220">
        <v>558.07000000000005</v>
      </c>
      <c r="H13" s="215"/>
      <c r="I13" s="221">
        <v>0.33</v>
      </c>
      <c r="J13" s="221">
        <v>0.24</v>
      </c>
      <c r="K13" s="221">
        <v>0.21</v>
      </c>
      <c r="L13" s="221">
        <v>0.24</v>
      </c>
      <c r="M13" s="222"/>
      <c r="N13" s="223">
        <v>0.18</v>
      </c>
      <c r="O13" s="223">
        <v>0.3</v>
      </c>
      <c r="P13" s="223">
        <v>0.51</v>
      </c>
      <c r="Q13" s="215"/>
    </row>
    <row r="14" spans="1:17">
      <c r="A14" s="312" t="s">
        <v>326</v>
      </c>
      <c r="B14" s="312"/>
      <c r="C14" s="312"/>
      <c r="D14" s="220">
        <v>29.88</v>
      </c>
      <c r="E14" s="224">
        <v>18.2</v>
      </c>
      <c r="F14" s="220">
        <v>81.23</v>
      </c>
      <c r="G14" s="220">
        <v>633.04</v>
      </c>
      <c r="H14" s="215"/>
      <c r="I14" s="221">
        <v>0.39</v>
      </c>
      <c r="J14" s="221">
        <v>0.23</v>
      </c>
      <c r="K14" s="221">
        <v>0.24</v>
      </c>
      <c r="L14" s="221">
        <v>0.27</v>
      </c>
      <c r="M14" s="222"/>
      <c r="N14" s="223">
        <v>0.19</v>
      </c>
      <c r="O14" s="223">
        <v>0.26</v>
      </c>
      <c r="P14" s="223">
        <v>0.51</v>
      </c>
      <c r="Q14" s="215"/>
    </row>
    <row r="15" spans="1:17">
      <c r="A15" s="312" t="s">
        <v>327</v>
      </c>
      <c r="B15" s="312"/>
      <c r="C15" s="312"/>
      <c r="D15" s="220">
        <v>30.07</v>
      </c>
      <c r="E15" s="220">
        <v>18.32</v>
      </c>
      <c r="F15" s="220">
        <v>79.569999999999993</v>
      </c>
      <c r="G15" s="220">
        <v>605.97</v>
      </c>
      <c r="H15" s="215"/>
      <c r="I15" s="221">
        <v>0.39</v>
      </c>
      <c r="J15" s="221">
        <v>0.23</v>
      </c>
      <c r="K15" s="221">
        <v>0.24</v>
      </c>
      <c r="L15" s="221">
        <v>0.26</v>
      </c>
      <c r="M15" s="222"/>
      <c r="N15" s="223">
        <v>0.2</v>
      </c>
      <c r="O15" s="223">
        <v>0.27</v>
      </c>
      <c r="P15" s="223">
        <v>0.53</v>
      </c>
      <c r="Q15" s="215"/>
    </row>
    <row r="16" spans="1:17">
      <c r="A16" s="312" t="s">
        <v>328</v>
      </c>
      <c r="B16" s="312"/>
      <c r="C16" s="312"/>
      <c r="D16" s="220">
        <v>31.09</v>
      </c>
      <c r="E16" s="224">
        <v>20.100000000000001</v>
      </c>
      <c r="F16" s="220">
        <v>57.47</v>
      </c>
      <c r="G16" s="220">
        <v>540.41999999999996</v>
      </c>
      <c r="H16" s="215"/>
      <c r="I16" s="221">
        <v>0.4</v>
      </c>
      <c r="J16" s="221">
        <v>0.25</v>
      </c>
      <c r="K16" s="221">
        <v>0.17</v>
      </c>
      <c r="L16" s="221">
        <v>0.23</v>
      </c>
      <c r="M16" s="222"/>
      <c r="N16" s="223">
        <v>0.23</v>
      </c>
      <c r="O16" s="223">
        <v>0.33</v>
      </c>
      <c r="P16" s="223">
        <v>0.43</v>
      </c>
      <c r="Q16" s="215"/>
    </row>
    <row r="17" spans="1:17">
      <c r="A17" s="312" t="s">
        <v>329</v>
      </c>
      <c r="B17" s="312"/>
      <c r="C17" s="312"/>
      <c r="D17" s="220">
        <v>26.04</v>
      </c>
      <c r="E17" s="220">
        <v>13.48</v>
      </c>
      <c r="F17" s="220">
        <v>70.78</v>
      </c>
      <c r="G17" s="220">
        <v>516.96</v>
      </c>
      <c r="H17" s="215"/>
      <c r="I17" s="221">
        <v>0.34</v>
      </c>
      <c r="J17" s="221">
        <v>0.17</v>
      </c>
      <c r="K17" s="221">
        <v>0.21</v>
      </c>
      <c r="L17" s="221">
        <v>0.22</v>
      </c>
      <c r="M17" s="222"/>
      <c r="N17" s="223">
        <v>0.2</v>
      </c>
      <c r="O17" s="223">
        <v>0.23</v>
      </c>
      <c r="P17" s="223">
        <v>0.55000000000000004</v>
      </c>
      <c r="Q17" s="215"/>
    </row>
    <row r="18" spans="1:17">
      <c r="A18" s="312" t="s">
        <v>330</v>
      </c>
      <c r="B18" s="312"/>
      <c r="C18" s="312"/>
      <c r="D18" s="220">
        <v>31.14</v>
      </c>
      <c r="E18" s="224">
        <v>15.5</v>
      </c>
      <c r="F18" s="220">
        <v>59.11</v>
      </c>
      <c r="G18" s="220">
        <v>512.84</v>
      </c>
      <c r="H18" s="215"/>
      <c r="I18" s="221">
        <v>0.4</v>
      </c>
      <c r="J18" s="221">
        <v>0.2</v>
      </c>
      <c r="K18" s="221">
        <v>0.18</v>
      </c>
      <c r="L18" s="221">
        <v>0.22</v>
      </c>
      <c r="M18" s="222"/>
      <c r="N18" s="223">
        <v>0.24</v>
      </c>
      <c r="O18" s="223">
        <v>0.27</v>
      </c>
      <c r="P18" s="223">
        <v>0.46</v>
      </c>
      <c r="Q18" s="215"/>
    </row>
    <row r="19" spans="1:17">
      <c r="A19" s="312" t="s">
        <v>331</v>
      </c>
      <c r="B19" s="312"/>
      <c r="C19" s="312"/>
      <c r="D19" s="220">
        <v>29.06</v>
      </c>
      <c r="E19" s="220">
        <v>16.28</v>
      </c>
      <c r="F19" s="220">
        <v>69.09</v>
      </c>
      <c r="G19" s="220">
        <v>548.87</v>
      </c>
      <c r="H19" s="215"/>
      <c r="I19" s="221">
        <v>0.38</v>
      </c>
      <c r="J19" s="221">
        <v>0.21</v>
      </c>
      <c r="K19" s="221">
        <v>0.21</v>
      </c>
      <c r="L19" s="221">
        <v>0.23</v>
      </c>
      <c r="M19" s="222"/>
      <c r="N19" s="223">
        <v>0.21</v>
      </c>
      <c r="O19" s="223">
        <v>0.27</v>
      </c>
      <c r="P19" s="223">
        <v>0.5</v>
      </c>
      <c r="Q19" s="215"/>
    </row>
    <row r="20" spans="1:17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</row>
    <row r="21" spans="1:17">
      <c r="A21" s="311" t="s">
        <v>311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215"/>
    </row>
    <row r="22" spans="1:17">
      <c r="A22" s="305" t="s">
        <v>3</v>
      </c>
      <c r="B22" s="305"/>
      <c r="C22" s="305"/>
      <c r="D22" s="309" t="s">
        <v>223</v>
      </c>
      <c r="E22" s="309"/>
      <c r="F22" s="309"/>
      <c r="G22" s="305" t="s">
        <v>317</v>
      </c>
      <c r="H22" s="215"/>
      <c r="I22" s="303" t="s">
        <v>318</v>
      </c>
      <c r="J22" s="303"/>
      <c r="K22" s="303"/>
      <c r="L22" s="303"/>
      <c r="M22" s="215"/>
      <c r="N22" s="303" t="s">
        <v>319</v>
      </c>
      <c r="O22" s="303"/>
      <c r="P22" s="303"/>
      <c r="Q22" s="215"/>
    </row>
    <row r="23" spans="1:17">
      <c r="A23" s="306"/>
      <c r="B23" s="307"/>
      <c r="C23" s="308"/>
      <c r="D23" s="218" t="s">
        <v>227</v>
      </c>
      <c r="E23" s="218" t="s">
        <v>228</v>
      </c>
      <c r="F23" s="218" t="s">
        <v>229</v>
      </c>
      <c r="G23" s="310"/>
      <c r="H23" s="215"/>
      <c r="I23" s="219" t="s">
        <v>227</v>
      </c>
      <c r="J23" s="219" t="s">
        <v>228</v>
      </c>
      <c r="K23" s="219" t="s">
        <v>229</v>
      </c>
      <c r="L23" s="219" t="s">
        <v>320</v>
      </c>
      <c r="M23" s="215"/>
      <c r="N23" s="219" t="s">
        <v>227</v>
      </c>
      <c r="O23" s="219" t="s">
        <v>228</v>
      </c>
      <c r="P23" s="219" t="s">
        <v>229</v>
      </c>
      <c r="Q23" s="215"/>
    </row>
    <row r="24" spans="1:17">
      <c r="A24" s="303" t="s">
        <v>321</v>
      </c>
      <c r="B24" s="303"/>
      <c r="C24" s="303"/>
      <c r="D24" s="225">
        <v>1.83</v>
      </c>
      <c r="E24" s="225">
        <v>2.62</v>
      </c>
      <c r="F24" s="225">
        <v>24.87</v>
      </c>
      <c r="G24" s="226">
        <v>275.2</v>
      </c>
      <c r="H24" s="215"/>
      <c r="I24" s="227">
        <v>2</v>
      </c>
      <c r="J24" s="227">
        <v>3</v>
      </c>
      <c r="K24" s="227">
        <v>7</v>
      </c>
      <c r="L24" s="227">
        <v>12</v>
      </c>
      <c r="M24" s="215"/>
      <c r="N24" s="228">
        <v>3</v>
      </c>
      <c r="O24" s="228">
        <v>9</v>
      </c>
      <c r="P24" s="228">
        <v>36</v>
      </c>
      <c r="Q24" s="215"/>
    </row>
    <row r="25" spans="1:17">
      <c r="A25" s="303" t="s">
        <v>322</v>
      </c>
      <c r="B25" s="303"/>
      <c r="C25" s="303"/>
      <c r="D25" s="225">
        <v>1.83</v>
      </c>
      <c r="E25" s="225">
        <v>2.62</v>
      </c>
      <c r="F25" s="225">
        <v>25.57</v>
      </c>
      <c r="G25" s="226">
        <v>276.7</v>
      </c>
      <c r="H25" s="215"/>
      <c r="I25" s="227">
        <v>2</v>
      </c>
      <c r="J25" s="227">
        <v>3</v>
      </c>
      <c r="K25" s="227">
        <v>8</v>
      </c>
      <c r="L25" s="227">
        <v>12</v>
      </c>
      <c r="M25" s="215"/>
      <c r="N25" s="228">
        <v>3</v>
      </c>
      <c r="O25" s="228">
        <v>9</v>
      </c>
      <c r="P25" s="228">
        <v>37</v>
      </c>
      <c r="Q25" s="215"/>
    </row>
    <row r="26" spans="1:17">
      <c r="A26" s="303" t="s">
        <v>323</v>
      </c>
      <c r="B26" s="303"/>
      <c r="C26" s="303"/>
      <c r="D26" s="225">
        <v>1.83</v>
      </c>
      <c r="E26" s="225">
        <v>2.4700000000000002</v>
      </c>
      <c r="F26" s="225">
        <v>25.62</v>
      </c>
      <c r="G26" s="226">
        <v>275.2</v>
      </c>
      <c r="H26" s="215"/>
      <c r="I26" s="227">
        <v>2</v>
      </c>
      <c r="J26" s="227">
        <v>3</v>
      </c>
      <c r="K26" s="227">
        <v>8</v>
      </c>
      <c r="L26" s="227">
        <v>12</v>
      </c>
      <c r="M26" s="215"/>
      <c r="N26" s="228">
        <v>3</v>
      </c>
      <c r="O26" s="228">
        <v>8</v>
      </c>
      <c r="P26" s="228">
        <v>37</v>
      </c>
      <c r="Q26" s="215"/>
    </row>
    <row r="27" spans="1:17">
      <c r="A27" s="303" t="s">
        <v>324</v>
      </c>
      <c r="B27" s="303"/>
      <c r="C27" s="303"/>
      <c r="D27" s="225">
        <v>1.83</v>
      </c>
      <c r="E27" s="225">
        <v>2.62</v>
      </c>
      <c r="F27" s="225">
        <v>24.87</v>
      </c>
      <c r="G27" s="226">
        <v>275.2</v>
      </c>
      <c r="H27" s="215"/>
      <c r="I27" s="227">
        <v>2</v>
      </c>
      <c r="J27" s="227">
        <v>3</v>
      </c>
      <c r="K27" s="227">
        <v>7</v>
      </c>
      <c r="L27" s="227">
        <v>12</v>
      </c>
      <c r="M27" s="215"/>
      <c r="N27" s="228">
        <v>3</v>
      </c>
      <c r="O27" s="228">
        <v>9</v>
      </c>
      <c r="P27" s="228">
        <v>36</v>
      </c>
      <c r="Q27" s="215"/>
    </row>
    <row r="28" spans="1:17">
      <c r="A28" s="303" t="s">
        <v>325</v>
      </c>
      <c r="B28" s="303"/>
      <c r="C28" s="303"/>
      <c r="D28" s="225">
        <v>1.83</v>
      </c>
      <c r="E28" s="225">
        <v>2.62</v>
      </c>
      <c r="F28" s="225">
        <v>25.57</v>
      </c>
      <c r="G28" s="226">
        <v>276.7</v>
      </c>
      <c r="H28" s="215"/>
      <c r="I28" s="227">
        <v>2</v>
      </c>
      <c r="J28" s="227">
        <v>3</v>
      </c>
      <c r="K28" s="227">
        <v>8</v>
      </c>
      <c r="L28" s="227">
        <v>12</v>
      </c>
      <c r="M28" s="215"/>
      <c r="N28" s="228">
        <v>3</v>
      </c>
      <c r="O28" s="228">
        <v>9</v>
      </c>
      <c r="P28" s="228">
        <v>37</v>
      </c>
      <c r="Q28" s="215"/>
    </row>
    <row r="29" spans="1:17">
      <c r="A29" s="303" t="s">
        <v>326</v>
      </c>
      <c r="B29" s="303"/>
      <c r="C29" s="303"/>
      <c r="D29" s="225">
        <v>1.83</v>
      </c>
      <c r="E29" s="225">
        <v>2.4700000000000002</v>
      </c>
      <c r="F29" s="225">
        <v>25.62</v>
      </c>
      <c r="G29" s="226">
        <v>275.2</v>
      </c>
      <c r="H29" s="215"/>
      <c r="I29" s="227">
        <v>2</v>
      </c>
      <c r="J29" s="227">
        <v>3</v>
      </c>
      <c r="K29" s="227">
        <v>8</v>
      </c>
      <c r="L29" s="227">
        <v>12</v>
      </c>
      <c r="M29" s="215"/>
      <c r="N29" s="228">
        <v>3</v>
      </c>
      <c r="O29" s="228">
        <v>8</v>
      </c>
      <c r="P29" s="228">
        <v>37</v>
      </c>
      <c r="Q29" s="215"/>
    </row>
    <row r="30" spans="1:17">
      <c r="A30" s="303" t="s">
        <v>327</v>
      </c>
      <c r="B30" s="303"/>
      <c r="C30" s="303"/>
      <c r="D30" s="225">
        <v>1.83</v>
      </c>
      <c r="E30" s="225">
        <v>2.62</v>
      </c>
      <c r="F30" s="225">
        <v>24.87</v>
      </c>
      <c r="G30" s="226">
        <v>275.2</v>
      </c>
      <c r="H30" s="215"/>
      <c r="I30" s="227">
        <v>2</v>
      </c>
      <c r="J30" s="227">
        <v>3</v>
      </c>
      <c r="K30" s="227">
        <v>7</v>
      </c>
      <c r="L30" s="227">
        <v>12</v>
      </c>
      <c r="M30" s="215"/>
      <c r="N30" s="228">
        <v>3</v>
      </c>
      <c r="O30" s="228">
        <v>9</v>
      </c>
      <c r="P30" s="228">
        <v>36</v>
      </c>
      <c r="Q30" s="215"/>
    </row>
    <row r="31" spans="1:17">
      <c r="A31" s="303" t="s">
        <v>328</v>
      </c>
      <c r="B31" s="303"/>
      <c r="C31" s="303"/>
      <c r="D31" s="225">
        <v>1.83</v>
      </c>
      <c r="E31" s="225">
        <v>2.62</v>
      </c>
      <c r="F31" s="225">
        <v>25.57</v>
      </c>
      <c r="G31" s="226">
        <v>276.7</v>
      </c>
      <c r="H31" s="215"/>
      <c r="I31" s="227">
        <v>2</v>
      </c>
      <c r="J31" s="227">
        <v>3</v>
      </c>
      <c r="K31" s="227">
        <v>8</v>
      </c>
      <c r="L31" s="227">
        <v>12</v>
      </c>
      <c r="M31" s="215"/>
      <c r="N31" s="228">
        <v>3</v>
      </c>
      <c r="O31" s="228">
        <v>9</v>
      </c>
      <c r="P31" s="228">
        <v>37</v>
      </c>
      <c r="Q31" s="215"/>
    </row>
    <row r="32" spans="1:17">
      <c r="A32" s="303" t="s">
        <v>329</v>
      </c>
      <c r="B32" s="303"/>
      <c r="C32" s="303"/>
      <c r="D32" s="225">
        <v>1.83</v>
      </c>
      <c r="E32" s="225">
        <v>2.4700000000000002</v>
      </c>
      <c r="F32" s="225">
        <v>25.62</v>
      </c>
      <c r="G32" s="226">
        <v>275.2</v>
      </c>
      <c r="H32" s="215"/>
      <c r="I32" s="227">
        <v>2</v>
      </c>
      <c r="J32" s="227">
        <v>3</v>
      </c>
      <c r="K32" s="227">
        <v>8</v>
      </c>
      <c r="L32" s="227">
        <v>12</v>
      </c>
      <c r="M32" s="215"/>
      <c r="N32" s="228">
        <v>3</v>
      </c>
      <c r="O32" s="228">
        <v>8</v>
      </c>
      <c r="P32" s="228">
        <v>37</v>
      </c>
      <c r="Q32" s="215"/>
    </row>
    <row r="33" spans="1:17">
      <c r="A33" s="303" t="s">
        <v>330</v>
      </c>
      <c r="B33" s="303"/>
      <c r="C33" s="303"/>
      <c r="D33" s="225">
        <v>1.83</v>
      </c>
      <c r="E33" s="225">
        <v>2.62</v>
      </c>
      <c r="F33" s="225">
        <v>24.87</v>
      </c>
      <c r="G33" s="226">
        <v>275.2</v>
      </c>
      <c r="H33" s="215"/>
      <c r="I33" s="227">
        <v>2</v>
      </c>
      <c r="J33" s="227">
        <v>3</v>
      </c>
      <c r="K33" s="227">
        <v>7</v>
      </c>
      <c r="L33" s="227">
        <v>12</v>
      </c>
      <c r="M33" s="215"/>
      <c r="N33" s="228">
        <v>3</v>
      </c>
      <c r="O33" s="228">
        <v>9</v>
      </c>
      <c r="P33" s="228">
        <v>36</v>
      </c>
      <c r="Q33" s="215"/>
    </row>
    <row r="34" spans="1:17">
      <c r="A34" s="303" t="s">
        <v>331</v>
      </c>
      <c r="B34" s="303"/>
      <c r="C34" s="303"/>
      <c r="D34" s="225">
        <v>1.83</v>
      </c>
      <c r="E34" s="225">
        <v>2.58</v>
      </c>
      <c r="F34" s="225">
        <v>25.31</v>
      </c>
      <c r="G34" s="225">
        <v>275.64999999999998</v>
      </c>
      <c r="H34" s="215"/>
      <c r="I34" s="227">
        <v>2</v>
      </c>
      <c r="J34" s="227">
        <v>3</v>
      </c>
      <c r="K34" s="227">
        <v>8</v>
      </c>
      <c r="L34" s="227">
        <v>12</v>
      </c>
      <c r="M34" s="215"/>
      <c r="N34" s="228">
        <v>3</v>
      </c>
      <c r="O34" s="228">
        <v>8</v>
      </c>
      <c r="P34" s="228">
        <v>37</v>
      </c>
      <c r="Q34" s="215"/>
    </row>
    <row r="35" spans="1:17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1:17">
      <c r="A36" s="311" t="s">
        <v>33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215"/>
    </row>
    <row r="37" spans="1:17">
      <c r="A37" s="305" t="s">
        <v>3</v>
      </c>
      <c r="B37" s="305"/>
      <c r="C37" s="305"/>
      <c r="D37" s="309" t="s">
        <v>223</v>
      </c>
      <c r="E37" s="309"/>
      <c r="F37" s="309"/>
      <c r="G37" s="305" t="s">
        <v>317</v>
      </c>
      <c r="H37" s="215"/>
      <c r="I37" s="303" t="s">
        <v>318</v>
      </c>
      <c r="J37" s="303"/>
      <c r="K37" s="303"/>
      <c r="L37" s="303"/>
      <c r="M37" s="215"/>
      <c r="N37" s="303" t="s">
        <v>319</v>
      </c>
      <c r="O37" s="303"/>
      <c r="P37" s="303"/>
      <c r="Q37" s="215"/>
    </row>
    <row r="38" spans="1:17">
      <c r="A38" s="306"/>
      <c r="B38" s="307"/>
      <c r="C38" s="308"/>
      <c r="D38" s="218" t="s">
        <v>227</v>
      </c>
      <c r="E38" s="218" t="s">
        <v>228</v>
      </c>
      <c r="F38" s="218" t="s">
        <v>229</v>
      </c>
      <c r="G38" s="310"/>
      <c r="H38" s="215"/>
      <c r="I38" s="219" t="s">
        <v>227</v>
      </c>
      <c r="J38" s="219" t="s">
        <v>228</v>
      </c>
      <c r="K38" s="219" t="s">
        <v>229</v>
      </c>
      <c r="L38" s="219" t="s">
        <v>320</v>
      </c>
      <c r="M38" s="215"/>
      <c r="N38" s="219" t="s">
        <v>227</v>
      </c>
      <c r="O38" s="219" t="s">
        <v>228</v>
      </c>
      <c r="P38" s="219" t="s">
        <v>229</v>
      </c>
      <c r="Q38" s="215"/>
    </row>
    <row r="39" spans="1:17">
      <c r="A39" s="303" t="s">
        <v>321</v>
      </c>
      <c r="B39" s="303"/>
      <c r="C39" s="303"/>
      <c r="D39" s="225">
        <v>30.01</v>
      </c>
      <c r="E39" s="225">
        <v>23.09</v>
      </c>
      <c r="F39" s="229">
        <v>90</v>
      </c>
      <c r="G39" s="225">
        <v>698.61</v>
      </c>
      <c r="H39" s="215"/>
      <c r="I39" s="227">
        <v>39</v>
      </c>
      <c r="J39" s="227">
        <v>29</v>
      </c>
      <c r="K39" s="227">
        <v>27</v>
      </c>
      <c r="L39" s="227">
        <v>30</v>
      </c>
      <c r="M39" s="215"/>
      <c r="N39" s="228">
        <v>17</v>
      </c>
      <c r="O39" s="228">
        <v>30</v>
      </c>
      <c r="P39" s="228">
        <v>52</v>
      </c>
      <c r="Q39" s="215"/>
    </row>
    <row r="40" spans="1:17">
      <c r="A40" s="303" t="s">
        <v>322</v>
      </c>
      <c r="B40" s="303"/>
      <c r="C40" s="303"/>
      <c r="D40" s="225">
        <v>30.76</v>
      </c>
      <c r="E40" s="225">
        <v>27.78</v>
      </c>
      <c r="F40" s="225">
        <v>105.23</v>
      </c>
      <c r="G40" s="225">
        <v>806.33</v>
      </c>
      <c r="H40" s="215"/>
      <c r="I40" s="227">
        <v>40</v>
      </c>
      <c r="J40" s="227">
        <v>35</v>
      </c>
      <c r="K40" s="227">
        <v>31</v>
      </c>
      <c r="L40" s="227">
        <v>34</v>
      </c>
      <c r="M40" s="215"/>
      <c r="N40" s="228">
        <v>15</v>
      </c>
      <c r="O40" s="228">
        <v>31</v>
      </c>
      <c r="P40" s="228">
        <v>52</v>
      </c>
      <c r="Q40" s="215"/>
    </row>
    <row r="41" spans="1:17">
      <c r="A41" s="303" t="s">
        <v>323</v>
      </c>
      <c r="B41" s="303"/>
      <c r="C41" s="303"/>
      <c r="D41" s="225">
        <v>37.159999999999997</v>
      </c>
      <c r="E41" s="225">
        <v>24.09</v>
      </c>
      <c r="F41" s="225">
        <v>85.91</v>
      </c>
      <c r="G41" s="225">
        <v>723.27</v>
      </c>
      <c r="H41" s="215"/>
      <c r="I41" s="227">
        <v>48</v>
      </c>
      <c r="J41" s="227">
        <v>30</v>
      </c>
      <c r="K41" s="227">
        <v>26</v>
      </c>
      <c r="L41" s="227">
        <v>31</v>
      </c>
      <c r="M41" s="215"/>
      <c r="N41" s="228">
        <v>21</v>
      </c>
      <c r="O41" s="228">
        <v>30</v>
      </c>
      <c r="P41" s="228">
        <v>48</v>
      </c>
      <c r="Q41" s="215"/>
    </row>
    <row r="42" spans="1:17">
      <c r="A42" s="303" t="s">
        <v>324</v>
      </c>
      <c r="B42" s="303"/>
      <c r="C42" s="303"/>
      <c r="D42" s="225">
        <v>38.15</v>
      </c>
      <c r="E42" s="226">
        <v>27.4</v>
      </c>
      <c r="F42" s="225">
        <v>103.68</v>
      </c>
      <c r="G42" s="225">
        <v>835.91</v>
      </c>
      <c r="H42" s="215"/>
      <c r="I42" s="227">
        <v>50</v>
      </c>
      <c r="J42" s="227">
        <v>35</v>
      </c>
      <c r="K42" s="227">
        <v>31</v>
      </c>
      <c r="L42" s="227">
        <v>36</v>
      </c>
      <c r="M42" s="215"/>
      <c r="N42" s="228">
        <v>18</v>
      </c>
      <c r="O42" s="228">
        <v>30</v>
      </c>
      <c r="P42" s="228">
        <v>50</v>
      </c>
      <c r="Q42" s="215"/>
    </row>
    <row r="43" spans="1:17">
      <c r="A43" s="303" t="s">
        <v>325</v>
      </c>
      <c r="B43" s="303"/>
      <c r="C43" s="303"/>
      <c r="D43" s="225">
        <v>31.19</v>
      </c>
      <c r="E43" s="225">
        <v>21.64</v>
      </c>
      <c r="F43" s="225">
        <v>103.61</v>
      </c>
      <c r="G43" s="225">
        <v>743.71</v>
      </c>
      <c r="H43" s="215"/>
      <c r="I43" s="227">
        <v>41</v>
      </c>
      <c r="J43" s="227">
        <v>27</v>
      </c>
      <c r="K43" s="227">
        <v>31</v>
      </c>
      <c r="L43" s="227">
        <v>32</v>
      </c>
      <c r="M43" s="215"/>
      <c r="N43" s="228">
        <v>17</v>
      </c>
      <c r="O43" s="228">
        <v>26</v>
      </c>
      <c r="P43" s="228">
        <v>56</v>
      </c>
      <c r="Q43" s="215"/>
    </row>
    <row r="44" spans="1:17">
      <c r="A44" s="303" t="s">
        <v>326</v>
      </c>
      <c r="B44" s="303"/>
      <c r="C44" s="303"/>
      <c r="D44" s="225">
        <v>30.23</v>
      </c>
      <c r="E44" s="225">
        <v>20.440000000000001</v>
      </c>
      <c r="F44" s="225">
        <v>89.32</v>
      </c>
      <c r="G44" s="225">
        <v>672.17</v>
      </c>
      <c r="H44" s="215"/>
      <c r="I44" s="227">
        <v>39</v>
      </c>
      <c r="J44" s="227">
        <v>26</v>
      </c>
      <c r="K44" s="227">
        <v>27</v>
      </c>
      <c r="L44" s="227">
        <v>29</v>
      </c>
      <c r="M44" s="215"/>
      <c r="N44" s="228">
        <v>18</v>
      </c>
      <c r="O44" s="228">
        <v>27</v>
      </c>
      <c r="P44" s="228">
        <v>53</v>
      </c>
      <c r="Q44" s="215"/>
    </row>
    <row r="45" spans="1:17">
      <c r="A45" s="303" t="s">
        <v>327</v>
      </c>
      <c r="B45" s="303"/>
      <c r="C45" s="303"/>
      <c r="D45" s="225">
        <v>36.21</v>
      </c>
      <c r="E45" s="225">
        <v>21.56</v>
      </c>
      <c r="F45" s="225">
        <v>115.12</v>
      </c>
      <c r="G45" s="225">
        <v>810.21</v>
      </c>
      <c r="H45" s="215"/>
      <c r="I45" s="227">
        <v>47</v>
      </c>
      <c r="J45" s="227">
        <v>27</v>
      </c>
      <c r="K45" s="227">
        <v>34</v>
      </c>
      <c r="L45" s="227">
        <v>34</v>
      </c>
      <c r="M45" s="215"/>
      <c r="N45" s="228">
        <v>18</v>
      </c>
      <c r="O45" s="228">
        <v>24</v>
      </c>
      <c r="P45" s="228">
        <v>57</v>
      </c>
      <c r="Q45" s="215"/>
    </row>
    <row r="46" spans="1:17">
      <c r="A46" s="303" t="s">
        <v>328</v>
      </c>
      <c r="B46" s="303"/>
      <c r="C46" s="303"/>
      <c r="D46" s="225">
        <v>31.03</v>
      </c>
      <c r="E46" s="225">
        <v>24.14</v>
      </c>
      <c r="F46" s="225">
        <v>91.37</v>
      </c>
      <c r="G46" s="229">
        <v>717</v>
      </c>
      <c r="H46" s="215"/>
      <c r="I46" s="227">
        <v>40</v>
      </c>
      <c r="J46" s="227">
        <v>31</v>
      </c>
      <c r="K46" s="227">
        <v>27</v>
      </c>
      <c r="L46" s="227">
        <v>31</v>
      </c>
      <c r="M46" s="215"/>
      <c r="N46" s="228">
        <v>17</v>
      </c>
      <c r="O46" s="228">
        <v>30</v>
      </c>
      <c r="P46" s="228">
        <v>51</v>
      </c>
      <c r="Q46" s="215"/>
    </row>
    <row r="47" spans="1:17">
      <c r="A47" s="303" t="s">
        <v>329</v>
      </c>
      <c r="B47" s="303"/>
      <c r="C47" s="303"/>
      <c r="D47" s="225">
        <v>27.91</v>
      </c>
      <c r="E47" s="226">
        <v>22.2</v>
      </c>
      <c r="F47" s="225">
        <v>86.01</v>
      </c>
      <c r="G47" s="225">
        <v>661.08</v>
      </c>
      <c r="H47" s="215"/>
      <c r="I47" s="227">
        <v>36</v>
      </c>
      <c r="J47" s="227">
        <v>28</v>
      </c>
      <c r="K47" s="227">
        <v>26</v>
      </c>
      <c r="L47" s="227">
        <v>28</v>
      </c>
      <c r="M47" s="215"/>
      <c r="N47" s="228">
        <v>17</v>
      </c>
      <c r="O47" s="228">
        <v>30</v>
      </c>
      <c r="P47" s="228">
        <v>52</v>
      </c>
      <c r="Q47" s="215"/>
    </row>
    <row r="48" spans="1:17">
      <c r="A48" s="303" t="s">
        <v>330</v>
      </c>
      <c r="B48" s="303"/>
      <c r="C48" s="303"/>
      <c r="D48" s="225">
        <v>42.49</v>
      </c>
      <c r="E48" s="225">
        <v>22.51</v>
      </c>
      <c r="F48" s="225">
        <v>97.32</v>
      </c>
      <c r="G48" s="225">
        <v>775.77</v>
      </c>
      <c r="H48" s="215"/>
      <c r="I48" s="227">
        <v>55</v>
      </c>
      <c r="J48" s="227">
        <v>28</v>
      </c>
      <c r="K48" s="227">
        <v>29</v>
      </c>
      <c r="L48" s="227">
        <v>33</v>
      </c>
      <c r="M48" s="215"/>
      <c r="N48" s="228">
        <v>22</v>
      </c>
      <c r="O48" s="228">
        <v>26</v>
      </c>
      <c r="P48" s="228">
        <v>50</v>
      </c>
      <c r="Q48" s="215"/>
    </row>
    <row r="49" spans="1:17">
      <c r="A49" s="303" t="s">
        <v>331</v>
      </c>
      <c r="B49" s="303"/>
      <c r="C49" s="303"/>
      <c r="D49" s="225">
        <v>33.51</v>
      </c>
      <c r="E49" s="225">
        <v>23.49</v>
      </c>
      <c r="F49" s="225">
        <v>96.76</v>
      </c>
      <c r="G49" s="225">
        <v>744.41</v>
      </c>
      <c r="H49" s="215"/>
      <c r="I49" s="227">
        <v>44</v>
      </c>
      <c r="J49" s="227">
        <v>30</v>
      </c>
      <c r="K49" s="227">
        <v>29</v>
      </c>
      <c r="L49" s="227">
        <v>32</v>
      </c>
      <c r="M49" s="215"/>
      <c r="N49" s="228">
        <v>18</v>
      </c>
      <c r="O49" s="228">
        <v>28</v>
      </c>
      <c r="P49" s="228">
        <v>52</v>
      </c>
      <c r="Q49" s="215"/>
    </row>
    <row r="50" spans="1:17">
      <c r="A50" s="215"/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1:17">
      <c r="A51" s="311" t="s">
        <v>53</v>
      </c>
      <c r="B51" s="311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215"/>
    </row>
    <row r="52" spans="1:17">
      <c r="A52" s="305" t="s">
        <v>3</v>
      </c>
      <c r="B52" s="305"/>
      <c r="C52" s="305"/>
      <c r="D52" s="309" t="s">
        <v>223</v>
      </c>
      <c r="E52" s="309"/>
      <c r="F52" s="309"/>
      <c r="G52" s="305" t="s">
        <v>317</v>
      </c>
      <c r="H52" s="215"/>
      <c r="I52" s="303" t="s">
        <v>318</v>
      </c>
      <c r="J52" s="303"/>
      <c r="K52" s="303"/>
      <c r="L52" s="303"/>
      <c r="M52" s="215"/>
      <c r="N52" s="303" t="s">
        <v>319</v>
      </c>
      <c r="O52" s="303"/>
      <c r="P52" s="303"/>
      <c r="Q52" s="215"/>
    </row>
    <row r="53" spans="1:17">
      <c r="A53" s="306"/>
      <c r="B53" s="307"/>
      <c r="C53" s="308"/>
      <c r="D53" s="218" t="s">
        <v>227</v>
      </c>
      <c r="E53" s="218" t="s">
        <v>228</v>
      </c>
      <c r="F53" s="218" t="s">
        <v>229</v>
      </c>
      <c r="G53" s="310"/>
      <c r="H53" s="215"/>
      <c r="I53" s="219" t="s">
        <v>227</v>
      </c>
      <c r="J53" s="219" t="s">
        <v>228</v>
      </c>
      <c r="K53" s="219" t="s">
        <v>229</v>
      </c>
      <c r="L53" s="219" t="s">
        <v>320</v>
      </c>
      <c r="M53" s="215"/>
      <c r="N53" s="219" t="s">
        <v>227</v>
      </c>
      <c r="O53" s="219" t="s">
        <v>228</v>
      </c>
      <c r="P53" s="219" t="s">
        <v>229</v>
      </c>
      <c r="Q53" s="215"/>
    </row>
    <row r="54" spans="1:17">
      <c r="A54" s="303" t="s">
        <v>321</v>
      </c>
      <c r="B54" s="303"/>
      <c r="C54" s="303"/>
      <c r="D54" s="225">
        <v>1.83</v>
      </c>
      <c r="E54" s="225">
        <v>2.4700000000000002</v>
      </c>
      <c r="F54" s="225">
        <v>25.62</v>
      </c>
      <c r="G54" s="226">
        <v>275.2</v>
      </c>
      <c r="H54" s="215"/>
      <c r="I54" s="230">
        <v>0.02</v>
      </c>
      <c r="J54" s="230">
        <v>0.03</v>
      </c>
      <c r="K54" s="230">
        <v>0.08</v>
      </c>
      <c r="L54" s="230">
        <v>0.12</v>
      </c>
      <c r="M54" s="222"/>
      <c r="N54" s="231">
        <v>0.03</v>
      </c>
      <c r="O54" s="231">
        <v>0.08</v>
      </c>
      <c r="P54" s="231">
        <v>0.37</v>
      </c>
      <c r="Q54" s="215"/>
    </row>
    <row r="55" spans="1:17">
      <c r="A55" s="303" t="s">
        <v>322</v>
      </c>
      <c r="B55" s="303"/>
      <c r="C55" s="303"/>
      <c r="D55" s="225">
        <v>1.83</v>
      </c>
      <c r="E55" s="225">
        <v>2.62</v>
      </c>
      <c r="F55" s="225">
        <v>24.87</v>
      </c>
      <c r="G55" s="226">
        <v>275.2</v>
      </c>
      <c r="H55" s="215"/>
      <c r="I55" s="230">
        <v>0.02</v>
      </c>
      <c r="J55" s="230">
        <v>0.03</v>
      </c>
      <c r="K55" s="230">
        <v>7.0000000000000007E-2</v>
      </c>
      <c r="L55" s="230">
        <v>0.12</v>
      </c>
      <c r="M55" s="222"/>
      <c r="N55" s="231">
        <v>0.03</v>
      </c>
      <c r="O55" s="231">
        <v>0.09</v>
      </c>
      <c r="P55" s="231">
        <v>0.36</v>
      </c>
      <c r="Q55" s="215"/>
    </row>
    <row r="56" spans="1:17">
      <c r="A56" s="303" t="s">
        <v>323</v>
      </c>
      <c r="B56" s="303"/>
      <c r="C56" s="303"/>
      <c r="D56" s="225">
        <v>1.83</v>
      </c>
      <c r="E56" s="225">
        <v>2.62</v>
      </c>
      <c r="F56" s="225">
        <v>25.57</v>
      </c>
      <c r="G56" s="226">
        <v>276.7</v>
      </c>
      <c r="H56" s="215"/>
      <c r="I56" s="230">
        <v>0.02</v>
      </c>
      <c r="J56" s="230">
        <v>0.03</v>
      </c>
      <c r="K56" s="230">
        <v>0.08</v>
      </c>
      <c r="L56" s="230">
        <v>0.12</v>
      </c>
      <c r="M56" s="222"/>
      <c r="N56" s="231">
        <v>0.03</v>
      </c>
      <c r="O56" s="231">
        <v>0.09</v>
      </c>
      <c r="P56" s="231">
        <v>0.37</v>
      </c>
      <c r="Q56" s="215"/>
    </row>
    <row r="57" spans="1:17">
      <c r="A57" s="303" t="s">
        <v>324</v>
      </c>
      <c r="B57" s="303"/>
      <c r="C57" s="303"/>
      <c r="D57" s="225">
        <v>1.83</v>
      </c>
      <c r="E57" s="225">
        <v>2.4700000000000002</v>
      </c>
      <c r="F57" s="225">
        <v>25.62</v>
      </c>
      <c r="G57" s="226">
        <v>275.2</v>
      </c>
      <c r="H57" s="215"/>
      <c r="I57" s="230">
        <v>0.02</v>
      </c>
      <c r="J57" s="230">
        <v>0.03</v>
      </c>
      <c r="K57" s="230">
        <v>0.08</v>
      </c>
      <c r="L57" s="230">
        <v>0.12</v>
      </c>
      <c r="M57" s="222"/>
      <c r="N57" s="231">
        <v>0.03</v>
      </c>
      <c r="O57" s="231">
        <v>0.08</v>
      </c>
      <c r="P57" s="231">
        <v>0.37</v>
      </c>
      <c r="Q57" s="215"/>
    </row>
    <row r="58" spans="1:17">
      <c r="A58" s="303" t="s">
        <v>325</v>
      </c>
      <c r="B58" s="303"/>
      <c r="C58" s="303"/>
      <c r="D58" s="225">
        <v>1.83</v>
      </c>
      <c r="E58" s="225">
        <v>2.62</v>
      </c>
      <c r="F58" s="225">
        <v>24.87</v>
      </c>
      <c r="G58" s="226">
        <v>275.2</v>
      </c>
      <c r="H58" s="215"/>
      <c r="I58" s="230">
        <v>0.02</v>
      </c>
      <c r="J58" s="230">
        <v>0.03</v>
      </c>
      <c r="K58" s="230">
        <v>7.0000000000000007E-2</v>
      </c>
      <c r="L58" s="230">
        <v>0.12</v>
      </c>
      <c r="M58" s="222"/>
      <c r="N58" s="231">
        <v>0.03</v>
      </c>
      <c r="O58" s="231">
        <v>0.09</v>
      </c>
      <c r="P58" s="231">
        <v>0.36</v>
      </c>
      <c r="Q58" s="215"/>
    </row>
    <row r="59" spans="1:17">
      <c r="A59" s="303" t="s">
        <v>326</v>
      </c>
      <c r="B59" s="303"/>
      <c r="C59" s="303"/>
      <c r="D59" s="225">
        <v>1.83</v>
      </c>
      <c r="E59" s="225">
        <v>2.62</v>
      </c>
      <c r="F59" s="225">
        <v>25.57</v>
      </c>
      <c r="G59" s="226">
        <v>276.7</v>
      </c>
      <c r="H59" s="215"/>
      <c r="I59" s="230">
        <v>0.02</v>
      </c>
      <c r="J59" s="230">
        <v>0.03</v>
      </c>
      <c r="K59" s="230">
        <v>0.08</v>
      </c>
      <c r="L59" s="230">
        <v>0.12</v>
      </c>
      <c r="M59" s="222"/>
      <c r="N59" s="231">
        <v>0.03</v>
      </c>
      <c r="O59" s="231">
        <v>0.09</v>
      </c>
      <c r="P59" s="231">
        <v>0.37</v>
      </c>
      <c r="Q59" s="215"/>
    </row>
    <row r="60" spans="1:17">
      <c r="A60" s="303" t="s">
        <v>327</v>
      </c>
      <c r="B60" s="303"/>
      <c r="C60" s="303"/>
      <c r="D60" s="225">
        <v>1.83</v>
      </c>
      <c r="E60" s="225">
        <v>2.4700000000000002</v>
      </c>
      <c r="F60" s="225">
        <v>25.62</v>
      </c>
      <c r="G60" s="226">
        <v>275.2</v>
      </c>
      <c r="H60" s="215"/>
      <c r="I60" s="230">
        <v>0.02</v>
      </c>
      <c r="J60" s="230">
        <v>0.03</v>
      </c>
      <c r="K60" s="230">
        <v>0.08</v>
      </c>
      <c r="L60" s="230">
        <v>0.12</v>
      </c>
      <c r="M60" s="222"/>
      <c r="N60" s="231">
        <v>0.03</v>
      </c>
      <c r="O60" s="231">
        <v>0.08</v>
      </c>
      <c r="P60" s="231">
        <v>0.37</v>
      </c>
      <c r="Q60" s="215"/>
    </row>
    <row r="61" spans="1:17">
      <c r="A61" s="303" t="s">
        <v>328</v>
      </c>
      <c r="B61" s="303"/>
      <c r="C61" s="303"/>
      <c r="D61" s="225">
        <v>1.83</v>
      </c>
      <c r="E61" s="225">
        <v>2.62</v>
      </c>
      <c r="F61" s="225">
        <v>24.87</v>
      </c>
      <c r="G61" s="226">
        <v>275.2</v>
      </c>
      <c r="H61" s="215"/>
      <c r="I61" s="230">
        <v>0.02</v>
      </c>
      <c r="J61" s="230">
        <v>0.03</v>
      </c>
      <c r="K61" s="230">
        <v>7.0000000000000007E-2</v>
      </c>
      <c r="L61" s="230">
        <v>0.12</v>
      </c>
      <c r="M61" s="222"/>
      <c r="N61" s="231">
        <v>0.03</v>
      </c>
      <c r="O61" s="231">
        <v>0.09</v>
      </c>
      <c r="P61" s="231">
        <v>0.36</v>
      </c>
      <c r="Q61" s="215"/>
    </row>
    <row r="62" spans="1:17">
      <c r="A62" s="303" t="s">
        <v>329</v>
      </c>
      <c r="B62" s="303"/>
      <c r="C62" s="303"/>
      <c r="D62" s="225">
        <v>1.83</v>
      </c>
      <c r="E62" s="225">
        <v>2.62</v>
      </c>
      <c r="F62" s="225">
        <v>25.57</v>
      </c>
      <c r="G62" s="226">
        <v>276.7</v>
      </c>
      <c r="H62" s="215"/>
      <c r="I62" s="230">
        <v>0.02</v>
      </c>
      <c r="J62" s="230">
        <v>0.03</v>
      </c>
      <c r="K62" s="230">
        <v>0.08</v>
      </c>
      <c r="L62" s="230">
        <v>0.12</v>
      </c>
      <c r="M62" s="222"/>
      <c r="N62" s="231">
        <v>0.03</v>
      </c>
      <c r="O62" s="231">
        <v>0.09</v>
      </c>
      <c r="P62" s="231">
        <v>0.37</v>
      </c>
      <c r="Q62" s="215"/>
    </row>
    <row r="63" spans="1:17">
      <c r="A63" s="303" t="s">
        <v>330</v>
      </c>
      <c r="B63" s="303"/>
      <c r="C63" s="303"/>
      <c r="D63" s="225">
        <v>1.83</v>
      </c>
      <c r="E63" s="225">
        <v>2.4700000000000002</v>
      </c>
      <c r="F63" s="225">
        <v>25.62</v>
      </c>
      <c r="G63" s="226">
        <v>275.2</v>
      </c>
      <c r="H63" s="215"/>
      <c r="I63" s="230">
        <v>0.02</v>
      </c>
      <c r="J63" s="230">
        <v>0.03</v>
      </c>
      <c r="K63" s="230">
        <v>0.08</v>
      </c>
      <c r="L63" s="230">
        <v>0.12</v>
      </c>
      <c r="M63" s="222"/>
      <c r="N63" s="231">
        <v>0.03</v>
      </c>
      <c r="O63" s="231">
        <v>0.08</v>
      </c>
      <c r="P63" s="231">
        <v>0.37</v>
      </c>
      <c r="Q63" s="215"/>
    </row>
    <row r="64" spans="1:17">
      <c r="A64" s="303" t="s">
        <v>331</v>
      </c>
      <c r="B64" s="303"/>
      <c r="C64" s="303"/>
      <c r="D64" s="225">
        <v>1.83</v>
      </c>
      <c r="E64" s="225">
        <v>2.56</v>
      </c>
      <c r="F64" s="225">
        <v>25.38</v>
      </c>
      <c r="G64" s="226">
        <v>275.64999999999998</v>
      </c>
      <c r="H64" s="215"/>
      <c r="I64" s="230">
        <v>0.02</v>
      </c>
      <c r="J64" s="230">
        <v>0.03</v>
      </c>
      <c r="K64" s="230">
        <v>0.08</v>
      </c>
      <c r="L64" s="230">
        <v>0.12</v>
      </c>
      <c r="M64" s="222"/>
      <c r="N64" s="231">
        <v>0.03</v>
      </c>
      <c r="O64" s="231">
        <v>0.08</v>
      </c>
      <c r="P64" s="231">
        <v>0.37</v>
      </c>
      <c r="Q64" s="215"/>
    </row>
  </sheetData>
  <mergeCells count="71">
    <mergeCell ref="A2:P3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N22:P22"/>
    <mergeCell ref="A24:C24"/>
    <mergeCell ref="A21:P21"/>
    <mergeCell ref="A16:C16"/>
    <mergeCell ref="A17:C17"/>
    <mergeCell ref="A18:C18"/>
    <mergeCell ref="A19:C19"/>
    <mergeCell ref="A11:C11"/>
    <mergeCell ref="A12:C12"/>
    <mergeCell ref="A13:C13"/>
    <mergeCell ref="A14:C14"/>
    <mergeCell ref="A15:C15"/>
    <mergeCell ref="A30:C30"/>
    <mergeCell ref="A22:C23"/>
    <mergeCell ref="D22:F22"/>
    <mergeCell ref="G22:G23"/>
    <mergeCell ref="I22:L22"/>
    <mergeCell ref="A25:C25"/>
    <mergeCell ref="A26:C26"/>
    <mergeCell ref="A27:C27"/>
    <mergeCell ref="A28:C28"/>
    <mergeCell ref="A29:C29"/>
    <mergeCell ref="A44:C44"/>
    <mergeCell ref="A31:C31"/>
    <mergeCell ref="A32:C32"/>
    <mergeCell ref="A33:C33"/>
    <mergeCell ref="A34:C34"/>
    <mergeCell ref="A36:P36"/>
    <mergeCell ref="A37:C38"/>
    <mergeCell ref="D37:F37"/>
    <mergeCell ref="G37:G38"/>
    <mergeCell ref="I37:L37"/>
    <mergeCell ref="N37:P37"/>
    <mergeCell ref="A39:C39"/>
    <mergeCell ref="A40:C40"/>
    <mergeCell ref="A41:C41"/>
    <mergeCell ref="A42:C42"/>
    <mergeCell ref="A43:C43"/>
    <mergeCell ref="A54:C54"/>
    <mergeCell ref="A45:C45"/>
    <mergeCell ref="A46:C46"/>
    <mergeCell ref="A47:C47"/>
    <mergeCell ref="A48:C48"/>
    <mergeCell ref="A49:C49"/>
    <mergeCell ref="A51:P51"/>
    <mergeCell ref="A61:C61"/>
    <mergeCell ref="A62:C62"/>
    <mergeCell ref="A63:C63"/>
    <mergeCell ref="A64:C64"/>
    <mergeCell ref="O1:P1"/>
    <mergeCell ref="A55:C55"/>
    <mergeCell ref="A56:C56"/>
    <mergeCell ref="A57:C57"/>
    <mergeCell ref="A58:C58"/>
    <mergeCell ref="A59:C59"/>
    <mergeCell ref="A60:C60"/>
    <mergeCell ref="A52:C53"/>
    <mergeCell ref="D52:F52"/>
    <mergeCell ref="G52:G53"/>
    <mergeCell ref="I52:L52"/>
    <mergeCell ref="N52:P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verticalDpi="360" r:id="rId1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T16"/>
  <sheetViews>
    <sheetView view="pageBreakPreview" zoomScale="60" zoomScaleNormal="100" workbookViewId="0">
      <selection sqref="A1:XFD1048576"/>
    </sheetView>
  </sheetViews>
  <sheetFormatPr defaultColWidth="9.1796875" defaultRowHeight="14"/>
  <cols>
    <col min="1" max="1" width="22.54296875" style="240" customWidth="1"/>
    <col min="2" max="16384" width="9.1796875" style="240"/>
  </cols>
  <sheetData>
    <row r="1" spans="1:46">
      <c r="A1" s="238" t="s">
        <v>566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</row>
    <row r="2" spans="1:46">
      <c r="A2" s="241" t="s">
        <v>518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</row>
    <row r="3" spans="1:46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</row>
    <row r="4" spans="1:46" ht="98">
      <c r="A4" s="315" t="s">
        <v>519</v>
      </c>
      <c r="B4" s="242" t="s">
        <v>71</v>
      </c>
      <c r="C4" s="242" t="s">
        <v>520</v>
      </c>
      <c r="D4" s="242" t="s">
        <v>521</v>
      </c>
      <c r="E4" s="242" t="s">
        <v>522</v>
      </c>
      <c r="F4" s="242" t="s">
        <v>523</v>
      </c>
      <c r="G4" s="242" t="s">
        <v>524</v>
      </c>
      <c r="H4" s="242" t="s">
        <v>525</v>
      </c>
      <c r="I4" s="242" t="s">
        <v>526</v>
      </c>
      <c r="J4" s="242" t="s">
        <v>527</v>
      </c>
      <c r="K4" s="242" t="s">
        <v>528</v>
      </c>
      <c r="L4" s="242" t="s">
        <v>529</v>
      </c>
      <c r="M4" s="242" t="s">
        <v>530</v>
      </c>
      <c r="N4" s="242" t="s">
        <v>531</v>
      </c>
      <c r="O4" s="242" t="s">
        <v>532</v>
      </c>
      <c r="P4" s="242" t="s">
        <v>533</v>
      </c>
      <c r="Q4" s="242" t="s">
        <v>534</v>
      </c>
      <c r="R4" s="242" t="s">
        <v>535</v>
      </c>
      <c r="S4" s="242" t="s">
        <v>438</v>
      </c>
      <c r="T4" s="242" t="s">
        <v>536</v>
      </c>
      <c r="U4" s="242" t="s">
        <v>405</v>
      </c>
      <c r="V4" s="242" t="s">
        <v>435</v>
      </c>
      <c r="W4" s="242" t="s">
        <v>537</v>
      </c>
      <c r="X4" s="242" t="s">
        <v>538</v>
      </c>
      <c r="Y4" s="242" t="s">
        <v>539</v>
      </c>
      <c r="Z4" s="242" t="s">
        <v>540</v>
      </c>
      <c r="AA4" s="242" t="s">
        <v>541</v>
      </c>
      <c r="AB4" s="242" t="s">
        <v>542</v>
      </c>
      <c r="AC4" s="242" t="s">
        <v>543</v>
      </c>
      <c r="AD4" s="242" t="s">
        <v>544</v>
      </c>
      <c r="AE4" s="242" t="s">
        <v>427</v>
      </c>
      <c r="AF4" s="242" t="s">
        <v>545</v>
      </c>
      <c r="AG4" s="242" t="s">
        <v>412</v>
      </c>
      <c r="AH4" s="242" t="s">
        <v>546</v>
      </c>
      <c r="AI4" s="242" t="s">
        <v>436</v>
      </c>
      <c r="AJ4" s="242" t="s">
        <v>547</v>
      </c>
      <c r="AK4" s="242" t="s">
        <v>548</v>
      </c>
      <c r="AL4" s="242" t="s">
        <v>473</v>
      </c>
      <c r="AM4" s="242" t="s">
        <v>446</v>
      </c>
      <c r="AN4" s="242" t="s">
        <v>429</v>
      </c>
      <c r="AO4" s="242" t="s">
        <v>180</v>
      </c>
      <c r="AP4" s="242" t="s">
        <v>450</v>
      </c>
      <c r="AQ4" s="242" t="s">
        <v>371</v>
      </c>
      <c r="AR4" s="242" t="s">
        <v>549</v>
      </c>
      <c r="AS4" s="242" t="s">
        <v>395</v>
      </c>
      <c r="AT4" s="243" t="s">
        <v>431</v>
      </c>
    </row>
    <row r="5" spans="1:46" ht="28">
      <c r="A5" s="315"/>
      <c r="B5" s="242" t="s">
        <v>550</v>
      </c>
      <c r="C5" s="242" t="s">
        <v>550</v>
      </c>
      <c r="D5" s="242" t="s">
        <v>550</v>
      </c>
      <c r="E5" s="242" t="s">
        <v>550</v>
      </c>
      <c r="F5" s="242" t="s">
        <v>550</v>
      </c>
      <c r="G5" s="242" t="s">
        <v>550</v>
      </c>
      <c r="H5" s="242" t="s">
        <v>550</v>
      </c>
      <c r="I5" s="242" t="s">
        <v>550</v>
      </c>
      <c r="J5" s="242" t="s">
        <v>550</v>
      </c>
      <c r="K5" s="242" t="s">
        <v>550</v>
      </c>
      <c r="L5" s="242" t="s">
        <v>550</v>
      </c>
      <c r="M5" s="242" t="s">
        <v>550</v>
      </c>
      <c r="N5" s="242" t="s">
        <v>550</v>
      </c>
      <c r="O5" s="242" t="s">
        <v>550</v>
      </c>
      <c r="P5" s="242" t="s">
        <v>550</v>
      </c>
      <c r="Q5" s="242" t="s">
        <v>550</v>
      </c>
      <c r="R5" s="242" t="s">
        <v>550</v>
      </c>
      <c r="S5" s="242" t="s">
        <v>550</v>
      </c>
      <c r="T5" s="242" t="s">
        <v>550</v>
      </c>
      <c r="U5" s="242" t="s">
        <v>550</v>
      </c>
      <c r="V5" s="242" t="s">
        <v>550</v>
      </c>
      <c r="W5" s="242" t="s">
        <v>550</v>
      </c>
      <c r="X5" s="242" t="s">
        <v>550</v>
      </c>
      <c r="Y5" s="242" t="s">
        <v>550</v>
      </c>
      <c r="Z5" s="242" t="s">
        <v>550</v>
      </c>
      <c r="AA5" s="242" t="s">
        <v>550</v>
      </c>
      <c r="AB5" s="242" t="s">
        <v>550</v>
      </c>
      <c r="AC5" s="242" t="s">
        <v>550</v>
      </c>
      <c r="AD5" s="242" t="s">
        <v>550</v>
      </c>
      <c r="AE5" s="242" t="s">
        <v>550</v>
      </c>
      <c r="AF5" s="242" t="s">
        <v>550</v>
      </c>
      <c r="AG5" s="242" t="s">
        <v>550</v>
      </c>
      <c r="AH5" s="242" t="s">
        <v>550</v>
      </c>
      <c r="AI5" s="242" t="s">
        <v>550</v>
      </c>
      <c r="AJ5" s="242" t="s">
        <v>550</v>
      </c>
      <c r="AK5" s="242" t="s">
        <v>550</v>
      </c>
      <c r="AL5" s="242" t="s">
        <v>550</v>
      </c>
      <c r="AM5" s="242" t="s">
        <v>550</v>
      </c>
      <c r="AN5" s="242" t="s">
        <v>550</v>
      </c>
      <c r="AO5" s="242" t="s">
        <v>550</v>
      </c>
      <c r="AP5" s="242" t="s">
        <v>550</v>
      </c>
      <c r="AQ5" s="242" t="s">
        <v>550</v>
      </c>
      <c r="AR5" s="242" t="s">
        <v>550</v>
      </c>
      <c r="AS5" s="242" t="s">
        <v>550</v>
      </c>
      <c r="AT5" s="242" t="s">
        <v>550</v>
      </c>
    </row>
    <row r="6" spans="1:46" hidden="1">
      <c r="A6" s="244" t="s">
        <v>238</v>
      </c>
      <c r="B6" s="245"/>
      <c r="C6" s="245"/>
      <c r="D6" s="245"/>
      <c r="E6" s="245"/>
      <c r="F6" s="246">
        <v>0.01</v>
      </c>
      <c r="G6" s="246">
        <v>0.06</v>
      </c>
      <c r="H6" s="247">
        <v>0.17499999999999999</v>
      </c>
      <c r="I6" s="247">
        <v>0.17299999999999999</v>
      </c>
      <c r="J6" s="247">
        <v>0.42899999999999999</v>
      </c>
      <c r="K6" s="246">
        <v>0.06</v>
      </c>
      <c r="L6" s="247">
        <v>6.0000000000000001E-3</v>
      </c>
      <c r="M6" s="246">
        <v>0.05</v>
      </c>
      <c r="N6" s="247">
        <v>6.8000000000000005E-2</v>
      </c>
      <c r="O6" s="247">
        <v>8.5999999999999993E-2</v>
      </c>
      <c r="P6" s="245"/>
      <c r="Q6" s="246">
        <v>0.04</v>
      </c>
      <c r="R6" s="245"/>
      <c r="S6" s="247">
        <v>0.215</v>
      </c>
      <c r="T6" s="246">
        <v>7.0000000000000007E-2</v>
      </c>
      <c r="U6" s="246"/>
      <c r="V6" s="247">
        <v>0.155</v>
      </c>
      <c r="W6" s="246">
        <v>0.14000000000000001</v>
      </c>
      <c r="X6" s="246">
        <v>0.08</v>
      </c>
      <c r="Y6" s="247">
        <v>2.1000000000000001E-2</v>
      </c>
      <c r="Z6" s="246">
        <v>0.11</v>
      </c>
      <c r="AA6" s="247">
        <v>0.42799999999999999</v>
      </c>
      <c r="AB6" s="247">
        <v>0.27800000000000002</v>
      </c>
      <c r="AC6" s="246">
        <v>0.03</v>
      </c>
      <c r="AD6" s="245"/>
      <c r="AE6" s="246">
        <v>0.03</v>
      </c>
      <c r="AF6" s="247">
        <v>2E-3</v>
      </c>
      <c r="AG6" s="246">
        <v>0.12</v>
      </c>
      <c r="AH6" s="245"/>
      <c r="AI6" s="245"/>
      <c r="AJ6" s="247">
        <v>1.6E-2</v>
      </c>
      <c r="AK6" s="245"/>
      <c r="AL6" s="245"/>
      <c r="AM6" s="245"/>
      <c r="AN6" s="247">
        <v>0.13400000000000001</v>
      </c>
      <c r="AO6" s="246">
        <v>0.01</v>
      </c>
      <c r="AP6" s="247">
        <v>1E-3</v>
      </c>
      <c r="AQ6" s="247">
        <v>8.9999999999999993E-3</v>
      </c>
      <c r="AR6" s="246">
        <v>0.25</v>
      </c>
      <c r="AS6" s="245"/>
      <c r="AT6" s="248">
        <f>SUM(B6:AS6)</f>
        <v>3.2559999999999998</v>
      </c>
    </row>
    <row r="7" spans="1:46">
      <c r="A7" s="244" t="s">
        <v>558</v>
      </c>
      <c r="B7" s="249">
        <f>B6*1000/10</f>
        <v>0</v>
      </c>
      <c r="C7" s="249">
        <f t="shared" ref="C7:AS7" si="0">C6*1000/10</f>
        <v>0</v>
      </c>
      <c r="D7" s="249">
        <f t="shared" si="0"/>
        <v>0</v>
      </c>
      <c r="E7" s="249">
        <f t="shared" si="0"/>
        <v>0</v>
      </c>
      <c r="F7" s="249">
        <f t="shared" si="0"/>
        <v>1</v>
      </c>
      <c r="G7" s="249">
        <f t="shared" si="0"/>
        <v>6</v>
      </c>
      <c r="H7" s="249">
        <f t="shared" si="0"/>
        <v>17.5</v>
      </c>
      <c r="I7" s="249">
        <f t="shared" si="0"/>
        <v>17.3</v>
      </c>
      <c r="J7" s="249">
        <f t="shared" si="0"/>
        <v>42.9</v>
      </c>
      <c r="K7" s="249">
        <f t="shared" si="0"/>
        <v>6</v>
      </c>
      <c r="L7" s="249">
        <f t="shared" si="0"/>
        <v>0.6</v>
      </c>
      <c r="M7" s="249">
        <f t="shared" si="0"/>
        <v>5</v>
      </c>
      <c r="N7" s="249">
        <f t="shared" si="0"/>
        <v>6.8</v>
      </c>
      <c r="O7" s="249">
        <f t="shared" si="0"/>
        <v>8.6</v>
      </c>
      <c r="P7" s="249">
        <f t="shared" si="0"/>
        <v>0</v>
      </c>
      <c r="Q7" s="249">
        <f t="shared" si="0"/>
        <v>4</v>
      </c>
      <c r="R7" s="249">
        <f t="shared" si="0"/>
        <v>0</v>
      </c>
      <c r="S7" s="249">
        <f t="shared" si="0"/>
        <v>21.5</v>
      </c>
      <c r="T7" s="249">
        <f t="shared" si="0"/>
        <v>7</v>
      </c>
      <c r="U7" s="249">
        <f t="shared" si="0"/>
        <v>0</v>
      </c>
      <c r="V7" s="249">
        <f t="shared" si="0"/>
        <v>15.5</v>
      </c>
      <c r="W7" s="249">
        <f t="shared" si="0"/>
        <v>14</v>
      </c>
      <c r="X7" s="249">
        <f t="shared" si="0"/>
        <v>8</v>
      </c>
      <c r="Y7" s="249">
        <f t="shared" si="0"/>
        <v>2.1</v>
      </c>
      <c r="Z7" s="249">
        <f t="shared" si="0"/>
        <v>11</v>
      </c>
      <c r="AA7" s="249">
        <f t="shared" si="0"/>
        <v>42.8</v>
      </c>
      <c r="AB7" s="249">
        <f t="shared" si="0"/>
        <v>27.8</v>
      </c>
      <c r="AC7" s="249">
        <f t="shared" si="0"/>
        <v>3</v>
      </c>
      <c r="AD7" s="249">
        <f t="shared" si="0"/>
        <v>0</v>
      </c>
      <c r="AE7" s="249">
        <f t="shared" si="0"/>
        <v>3</v>
      </c>
      <c r="AF7" s="249">
        <f t="shared" si="0"/>
        <v>0.2</v>
      </c>
      <c r="AG7" s="249">
        <f t="shared" si="0"/>
        <v>12</v>
      </c>
      <c r="AH7" s="249">
        <f t="shared" si="0"/>
        <v>0</v>
      </c>
      <c r="AI7" s="249">
        <f t="shared" si="0"/>
        <v>0</v>
      </c>
      <c r="AJ7" s="249">
        <f t="shared" si="0"/>
        <v>1.6</v>
      </c>
      <c r="AK7" s="249">
        <f t="shared" si="0"/>
        <v>0</v>
      </c>
      <c r="AL7" s="249">
        <f t="shared" si="0"/>
        <v>0</v>
      </c>
      <c r="AM7" s="249">
        <f t="shared" si="0"/>
        <v>0</v>
      </c>
      <c r="AN7" s="249">
        <f t="shared" si="0"/>
        <v>13.4</v>
      </c>
      <c r="AO7" s="249">
        <f t="shared" si="0"/>
        <v>1</v>
      </c>
      <c r="AP7" s="249">
        <f t="shared" si="0"/>
        <v>0.1</v>
      </c>
      <c r="AQ7" s="249">
        <f t="shared" si="0"/>
        <v>0.9</v>
      </c>
      <c r="AR7" s="249">
        <f t="shared" si="0"/>
        <v>25</v>
      </c>
      <c r="AS7" s="249">
        <f t="shared" si="0"/>
        <v>0</v>
      </c>
      <c r="AT7" s="248">
        <f>SUM(B7:AS7)</f>
        <v>325.59999999999997</v>
      </c>
    </row>
    <row r="8" spans="1:46" hidden="1">
      <c r="A8" s="244" t="s">
        <v>551</v>
      </c>
      <c r="B8" s="250">
        <v>0.3</v>
      </c>
      <c r="C8" s="251"/>
      <c r="D8" s="251"/>
      <c r="E8" s="252">
        <v>0.45</v>
      </c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2">
        <v>0.05</v>
      </c>
      <c r="AI8" s="251"/>
      <c r="AJ8" s="251"/>
      <c r="AK8" s="252">
        <v>0.44</v>
      </c>
      <c r="AL8" s="251"/>
      <c r="AM8" s="251"/>
      <c r="AN8" s="251"/>
      <c r="AO8" s="251"/>
      <c r="AP8" s="251"/>
      <c r="AQ8" s="251"/>
      <c r="AR8" s="251"/>
      <c r="AS8" s="250">
        <v>0.6</v>
      </c>
      <c r="AT8" s="248">
        <f t="shared" ref="AT8:AT16" si="1">SUM(B8:AS8)</f>
        <v>1.8399999999999999</v>
      </c>
    </row>
    <row r="9" spans="1:46">
      <c r="A9" s="244" t="s">
        <v>553</v>
      </c>
      <c r="B9" s="253">
        <f>B8*1000/10</f>
        <v>30</v>
      </c>
      <c r="C9" s="253">
        <f t="shared" ref="C9:AS9" si="2">C8*1000/10</f>
        <v>0</v>
      </c>
      <c r="D9" s="253">
        <f t="shared" si="2"/>
        <v>0</v>
      </c>
      <c r="E9" s="253">
        <f t="shared" si="2"/>
        <v>45</v>
      </c>
      <c r="F9" s="253">
        <f t="shared" si="2"/>
        <v>0</v>
      </c>
      <c r="G9" s="253">
        <f t="shared" si="2"/>
        <v>0</v>
      </c>
      <c r="H9" s="253">
        <f t="shared" si="2"/>
        <v>0</v>
      </c>
      <c r="I9" s="253">
        <f t="shared" si="2"/>
        <v>0</v>
      </c>
      <c r="J9" s="253">
        <f t="shared" si="2"/>
        <v>0</v>
      </c>
      <c r="K9" s="253">
        <f t="shared" si="2"/>
        <v>0</v>
      </c>
      <c r="L9" s="253">
        <f t="shared" si="2"/>
        <v>0</v>
      </c>
      <c r="M9" s="253">
        <f t="shared" si="2"/>
        <v>0</v>
      </c>
      <c r="N9" s="253">
        <f t="shared" si="2"/>
        <v>0</v>
      </c>
      <c r="O9" s="253">
        <f t="shared" si="2"/>
        <v>0</v>
      </c>
      <c r="P9" s="253">
        <f t="shared" si="2"/>
        <v>0</v>
      </c>
      <c r="Q9" s="253">
        <f t="shared" si="2"/>
        <v>0</v>
      </c>
      <c r="R9" s="253">
        <f t="shared" si="2"/>
        <v>0</v>
      </c>
      <c r="S9" s="253">
        <f t="shared" si="2"/>
        <v>0</v>
      </c>
      <c r="T9" s="253">
        <f t="shared" si="2"/>
        <v>0</v>
      </c>
      <c r="U9" s="253">
        <f t="shared" si="2"/>
        <v>0</v>
      </c>
      <c r="V9" s="253">
        <f t="shared" si="2"/>
        <v>0</v>
      </c>
      <c r="W9" s="253">
        <f t="shared" si="2"/>
        <v>0</v>
      </c>
      <c r="X9" s="253">
        <f t="shared" si="2"/>
        <v>0</v>
      </c>
      <c r="Y9" s="253">
        <f t="shared" si="2"/>
        <v>0</v>
      </c>
      <c r="Z9" s="253">
        <f t="shared" si="2"/>
        <v>0</v>
      </c>
      <c r="AA9" s="253">
        <f t="shared" si="2"/>
        <v>0</v>
      </c>
      <c r="AB9" s="253">
        <f t="shared" si="2"/>
        <v>0</v>
      </c>
      <c r="AC9" s="253">
        <f t="shared" si="2"/>
        <v>0</v>
      </c>
      <c r="AD9" s="253">
        <f t="shared" si="2"/>
        <v>0</v>
      </c>
      <c r="AE9" s="253">
        <f t="shared" si="2"/>
        <v>0</v>
      </c>
      <c r="AF9" s="253">
        <f t="shared" si="2"/>
        <v>0</v>
      </c>
      <c r="AG9" s="253">
        <f t="shared" si="2"/>
        <v>0</v>
      </c>
      <c r="AH9" s="253">
        <f t="shared" si="2"/>
        <v>5</v>
      </c>
      <c r="AI9" s="253">
        <f t="shared" si="2"/>
        <v>0</v>
      </c>
      <c r="AJ9" s="253">
        <f t="shared" si="2"/>
        <v>0</v>
      </c>
      <c r="AK9" s="253">
        <f t="shared" si="2"/>
        <v>44</v>
      </c>
      <c r="AL9" s="253">
        <f t="shared" si="2"/>
        <v>0</v>
      </c>
      <c r="AM9" s="253">
        <f t="shared" si="2"/>
        <v>0</v>
      </c>
      <c r="AN9" s="253">
        <f t="shared" si="2"/>
        <v>0</v>
      </c>
      <c r="AO9" s="253">
        <f t="shared" si="2"/>
        <v>0</v>
      </c>
      <c r="AP9" s="253">
        <f t="shared" si="2"/>
        <v>0</v>
      </c>
      <c r="AQ9" s="253">
        <f t="shared" si="2"/>
        <v>0</v>
      </c>
      <c r="AR9" s="253">
        <f t="shared" si="2"/>
        <v>0</v>
      </c>
      <c r="AS9" s="253">
        <f t="shared" si="2"/>
        <v>60</v>
      </c>
      <c r="AT9" s="248">
        <f t="shared" si="1"/>
        <v>184</v>
      </c>
    </row>
    <row r="10" spans="1:46" hidden="1">
      <c r="A10" s="244" t="s">
        <v>33</v>
      </c>
      <c r="B10" s="251"/>
      <c r="C10" s="254">
        <v>5.3999999999999999E-2</v>
      </c>
      <c r="D10" s="254">
        <v>1.6E-2</v>
      </c>
      <c r="E10" s="251"/>
      <c r="F10" s="252">
        <v>0.02</v>
      </c>
      <c r="G10" s="254">
        <v>4.2000000000000003E-2</v>
      </c>
      <c r="H10" s="252">
        <v>0.49</v>
      </c>
      <c r="I10" s="254">
        <v>0.33700000000000002</v>
      </c>
      <c r="J10" s="254">
        <v>0.97799999999999998</v>
      </c>
      <c r="K10" s="252">
        <v>0.06</v>
      </c>
      <c r="L10" s="251"/>
      <c r="M10" s="250">
        <v>0.1</v>
      </c>
      <c r="N10" s="254">
        <v>4.2000000000000003E-2</v>
      </c>
      <c r="O10" s="254">
        <v>8.4000000000000005E-2</v>
      </c>
      <c r="P10" s="254">
        <v>4.4999999999999998E-2</v>
      </c>
      <c r="Q10" s="252">
        <v>0.06</v>
      </c>
      <c r="R10" s="255">
        <v>8.0000000000000004E-4</v>
      </c>
      <c r="S10" s="254">
        <v>0.23699999999999999</v>
      </c>
      <c r="T10" s="254">
        <v>0.13900000000000001</v>
      </c>
      <c r="U10" s="254"/>
      <c r="V10" s="254">
        <v>0.27800000000000002</v>
      </c>
      <c r="W10" s="252">
        <v>0.18</v>
      </c>
      <c r="X10" s="250">
        <v>0.1</v>
      </c>
      <c r="Y10" s="254">
        <v>2.9000000000000001E-2</v>
      </c>
      <c r="Z10" s="252">
        <v>0.14000000000000001</v>
      </c>
      <c r="AA10" s="254">
        <v>0.154</v>
      </c>
      <c r="AB10" s="254">
        <v>0.24399999999999999</v>
      </c>
      <c r="AC10" s="251"/>
      <c r="AD10" s="254">
        <v>2.4E-2</v>
      </c>
      <c r="AE10" s="251"/>
      <c r="AF10" s="251"/>
      <c r="AG10" s="254">
        <v>0.129</v>
      </c>
      <c r="AH10" s="251"/>
      <c r="AI10" s="254">
        <v>0.215</v>
      </c>
      <c r="AJ10" s="255">
        <v>3.15E-2</v>
      </c>
      <c r="AK10" s="251"/>
      <c r="AL10" s="255">
        <v>5.5500000000000001E-2</v>
      </c>
      <c r="AM10" s="255"/>
      <c r="AN10" s="254">
        <v>0.153</v>
      </c>
      <c r="AO10" s="251"/>
      <c r="AP10" s="251"/>
      <c r="AQ10" s="254">
        <v>1.4E-2</v>
      </c>
      <c r="AR10" s="252">
        <v>0.25</v>
      </c>
      <c r="AS10" s="254">
        <v>8.6999999999999994E-2</v>
      </c>
      <c r="AT10" s="248">
        <f t="shared" si="1"/>
        <v>4.7888000000000002</v>
      </c>
    </row>
    <row r="11" spans="1:46">
      <c r="A11" s="244" t="s">
        <v>554</v>
      </c>
      <c r="B11" s="253">
        <f>B10*1000/10</f>
        <v>0</v>
      </c>
      <c r="C11" s="253">
        <f t="shared" ref="C11:AS11" si="3">C10*1000/10</f>
        <v>5.4</v>
      </c>
      <c r="D11" s="253">
        <f t="shared" si="3"/>
        <v>1.6</v>
      </c>
      <c r="E11" s="253">
        <f t="shared" si="3"/>
        <v>0</v>
      </c>
      <c r="F11" s="253">
        <f t="shared" si="3"/>
        <v>2</v>
      </c>
      <c r="G11" s="253">
        <f t="shared" si="3"/>
        <v>4.2</v>
      </c>
      <c r="H11" s="253">
        <f t="shared" si="3"/>
        <v>49</v>
      </c>
      <c r="I11" s="253">
        <f t="shared" si="3"/>
        <v>33.700000000000003</v>
      </c>
      <c r="J11" s="253">
        <f t="shared" si="3"/>
        <v>97.8</v>
      </c>
      <c r="K11" s="253">
        <f t="shared" si="3"/>
        <v>6</v>
      </c>
      <c r="L11" s="253">
        <f t="shared" si="3"/>
        <v>0</v>
      </c>
      <c r="M11" s="253">
        <f t="shared" si="3"/>
        <v>10</v>
      </c>
      <c r="N11" s="253">
        <f t="shared" si="3"/>
        <v>4.2</v>
      </c>
      <c r="O11" s="253">
        <f t="shared" si="3"/>
        <v>8.4</v>
      </c>
      <c r="P11" s="253">
        <f t="shared" si="3"/>
        <v>4.5</v>
      </c>
      <c r="Q11" s="253">
        <f t="shared" si="3"/>
        <v>6</v>
      </c>
      <c r="R11" s="253">
        <f t="shared" si="3"/>
        <v>0.08</v>
      </c>
      <c r="S11" s="253">
        <f t="shared" si="3"/>
        <v>23.7</v>
      </c>
      <c r="T11" s="253">
        <f t="shared" si="3"/>
        <v>13.9</v>
      </c>
      <c r="U11" s="253">
        <f t="shared" si="3"/>
        <v>0</v>
      </c>
      <c r="V11" s="253">
        <f t="shared" si="3"/>
        <v>27.8</v>
      </c>
      <c r="W11" s="253">
        <f t="shared" si="3"/>
        <v>18</v>
      </c>
      <c r="X11" s="253">
        <f t="shared" si="3"/>
        <v>10</v>
      </c>
      <c r="Y11" s="253">
        <f t="shared" si="3"/>
        <v>2.9</v>
      </c>
      <c r="Z11" s="253">
        <f t="shared" si="3"/>
        <v>14</v>
      </c>
      <c r="AA11" s="253">
        <f t="shared" si="3"/>
        <v>15.4</v>
      </c>
      <c r="AB11" s="253">
        <f t="shared" si="3"/>
        <v>24.4</v>
      </c>
      <c r="AC11" s="253">
        <f t="shared" si="3"/>
        <v>0</v>
      </c>
      <c r="AD11" s="253">
        <f t="shared" si="3"/>
        <v>2.4</v>
      </c>
      <c r="AE11" s="253">
        <f t="shared" si="3"/>
        <v>0</v>
      </c>
      <c r="AF11" s="253">
        <f t="shared" si="3"/>
        <v>0</v>
      </c>
      <c r="AG11" s="253">
        <f t="shared" si="3"/>
        <v>12.9</v>
      </c>
      <c r="AH11" s="253">
        <f t="shared" si="3"/>
        <v>0</v>
      </c>
      <c r="AI11" s="253">
        <f t="shared" si="3"/>
        <v>21.5</v>
      </c>
      <c r="AJ11" s="253">
        <f t="shared" si="3"/>
        <v>3.15</v>
      </c>
      <c r="AK11" s="253">
        <f t="shared" si="3"/>
        <v>0</v>
      </c>
      <c r="AL11" s="253">
        <f t="shared" si="3"/>
        <v>5.55</v>
      </c>
      <c r="AM11" s="253">
        <f t="shared" si="3"/>
        <v>0</v>
      </c>
      <c r="AN11" s="253">
        <f t="shared" si="3"/>
        <v>15.3</v>
      </c>
      <c r="AO11" s="253">
        <f t="shared" si="3"/>
        <v>0</v>
      </c>
      <c r="AP11" s="253">
        <f t="shared" si="3"/>
        <v>0</v>
      </c>
      <c r="AQ11" s="253">
        <f t="shared" si="3"/>
        <v>1.4</v>
      </c>
      <c r="AR11" s="253">
        <f t="shared" si="3"/>
        <v>25</v>
      </c>
      <c r="AS11" s="253">
        <f t="shared" si="3"/>
        <v>8.6999999999999993</v>
      </c>
      <c r="AT11" s="248">
        <f t="shared" si="1"/>
        <v>478.87999999999982</v>
      </c>
    </row>
    <row r="12" spans="1:46" hidden="1">
      <c r="A12" s="244" t="s">
        <v>53</v>
      </c>
      <c r="B12" s="256">
        <v>0.3</v>
      </c>
      <c r="C12" s="257"/>
      <c r="D12" s="257"/>
      <c r="E12" s="258">
        <v>0.6</v>
      </c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8">
        <v>0.05</v>
      </c>
      <c r="AI12" s="257"/>
      <c r="AJ12" s="257"/>
      <c r="AK12" s="258">
        <v>0.44</v>
      </c>
      <c r="AL12" s="257"/>
      <c r="AM12" s="257"/>
      <c r="AN12" s="257"/>
      <c r="AO12" s="257"/>
      <c r="AP12" s="257"/>
      <c r="AQ12" s="257"/>
      <c r="AR12" s="257"/>
      <c r="AS12" s="258">
        <v>0.45</v>
      </c>
      <c r="AT12" s="248">
        <f t="shared" si="1"/>
        <v>1.8399999999999999</v>
      </c>
    </row>
    <row r="13" spans="1:46">
      <c r="A13" s="244" t="s">
        <v>555</v>
      </c>
      <c r="B13" s="253">
        <f>B12*1000/10</f>
        <v>30</v>
      </c>
      <c r="C13" s="253">
        <f t="shared" ref="C13:AS13" si="4">C12*1000/10</f>
        <v>0</v>
      </c>
      <c r="D13" s="253">
        <f t="shared" si="4"/>
        <v>0</v>
      </c>
      <c r="E13" s="253">
        <f t="shared" si="4"/>
        <v>60</v>
      </c>
      <c r="F13" s="253">
        <f t="shared" si="4"/>
        <v>0</v>
      </c>
      <c r="G13" s="253">
        <f t="shared" si="4"/>
        <v>0</v>
      </c>
      <c r="H13" s="253">
        <f t="shared" si="4"/>
        <v>0</v>
      </c>
      <c r="I13" s="253">
        <f t="shared" si="4"/>
        <v>0</v>
      </c>
      <c r="J13" s="253">
        <f t="shared" si="4"/>
        <v>0</v>
      </c>
      <c r="K13" s="253">
        <f t="shared" si="4"/>
        <v>0</v>
      </c>
      <c r="L13" s="253">
        <f t="shared" si="4"/>
        <v>0</v>
      </c>
      <c r="M13" s="253">
        <f t="shared" si="4"/>
        <v>0</v>
      </c>
      <c r="N13" s="253">
        <f t="shared" si="4"/>
        <v>0</v>
      </c>
      <c r="O13" s="253">
        <f t="shared" si="4"/>
        <v>0</v>
      </c>
      <c r="P13" s="253">
        <f t="shared" si="4"/>
        <v>0</v>
      </c>
      <c r="Q13" s="253">
        <f t="shared" si="4"/>
        <v>0</v>
      </c>
      <c r="R13" s="253">
        <f t="shared" si="4"/>
        <v>0</v>
      </c>
      <c r="S13" s="253">
        <f t="shared" si="4"/>
        <v>0</v>
      </c>
      <c r="T13" s="253">
        <f t="shared" si="4"/>
        <v>0</v>
      </c>
      <c r="U13" s="253">
        <f t="shared" si="4"/>
        <v>0</v>
      </c>
      <c r="V13" s="253">
        <f t="shared" si="4"/>
        <v>0</v>
      </c>
      <c r="W13" s="253">
        <f t="shared" si="4"/>
        <v>0</v>
      </c>
      <c r="X13" s="253">
        <f t="shared" si="4"/>
        <v>0</v>
      </c>
      <c r="Y13" s="253">
        <f t="shared" si="4"/>
        <v>0</v>
      </c>
      <c r="Z13" s="253">
        <f t="shared" si="4"/>
        <v>0</v>
      </c>
      <c r="AA13" s="253">
        <f t="shared" si="4"/>
        <v>0</v>
      </c>
      <c r="AB13" s="253">
        <f t="shared" si="4"/>
        <v>0</v>
      </c>
      <c r="AC13" s="253">
        <f t="shared" si="4"/>
        <v>0</v>
      </c>
      <c r="AD13" s="253">
        <f t="shared" si="4"/>
        <v>0</v>
      </c>
      <c r="AE13" s="253">
        <f t="shared" si="4"/>
        <v>0</v>
      </c>
      <c r="AF13" s="253">
        <f t="shared" si="4"/>
        <v>0</v>
      </c>
      <c r="AG13" s="253">
        <f t="shared" si="4"/>
        <v>0</v>
      </c>
      <c r="AH13" s="253">
        <f t="shared" si="4"/>
        <v>5</v>
      </c>
      <c r="AI13" s="253">
        <f t="shared" si="4"/>
        <v>0</v>
      </c>
      <c r="AJ13" s="253">
        <f t="shared" si="4"/>
        <v>0</v>
      </c>
      <c r="AK13" s="253">
        <f t="shared" si="4"/>
        <v>44</v>
      </c>
      <c r="AL13" s="253">
        <f t="shared" si="4"/>
        <v>0</v>
      </c>
      <c r="AM13" s="253">
        <f t="shared" si="4"/>
        <v>0</v>
      </c>
      <c r="AN13" s="253">
        <f t="shared" si="4"/>
        <v>0</v>
      </c>
      <c r="AO13" s="253">
        <f t="shared" si="4"/>
        <v>0</v>
      </c>
      <c r="AP13" s="253">
        <f t="shared" si="4"/>
        <v>0</v>
      </c>
      <c r="AQ13" s="253">
        <f t="shared" si="4"/>
        <v>0</v>
      </c>
      <c r="AR13" s="253">
        <f t="shared" si="4"/>
        <v>0</v>
      </c>
      <c r="AS13" s="253">
        <f t="shared" si="4"/>
        <v>45</v>
      </c>
      <c r="AT13" s="248">
        <f t="shared" si="1"/>
        <v>184</v>
      </c>
    </row>
    <row r="14" spans="1:46" hidden="1">
      <c r="A14" s="243" t="s">
        <v>431</v>
      </c>
      <c r="B14" s="259">
        <v>0.6</v>
      </c>
      <c r="C14" s="260">
        <v>5.3999999999999999E-2</v>
      </c>
      <c r="D14" s="260">
        <v>1.6E-2</v>
      </c>
      <c r="E14" s="259">
        <v>1.05</v>
      </c>
      <c r="F14" s="261">
        <v>0.03</v>
      </c>
      <c r="G14" s="260">
        <v>0.10199999999999999</v>
      </c>
      <c r="H14" s="260">
        <v>0.66500000000000004</v>
      </c>
      <c r="I14" s="261">
        <v>0.51</v>
      </c>
      <c r="J14" s="260">
        <v>1.407</v>
      </c>
      <c r="K14" s="261">
        <v>0.12</v>
      </c>
      <c r="L14" s="260">
        <v>6.0000000000000001E-3</v>
      </c>
      <c r="M14" s="261">
        <v>0.15</v>
      </c>
      <c r="N14" s="261">
        <v>0.11</v>
      </c>
      <c r="O14" s="261">
        <v>0.17</v>
      </c>
      <c r="P14" s="260">
        <v>4.4999999999999998E-2</v>
      </c>
      <c r="Q14" s="259">
        <v>0.1</v>
      </c>
      <c r="R14" s="262">
        <v>8.0000000000000004E-4</v>
      </c>
      <c r="S14" s="260">
        <v>0.45200000000000001</v>
      </c>
      <c r="T14" s="260">
        <v>0.20899999999999999</v>
      </c>
      <c r="U14" s="260"/>
      <c r="V14" s="260">
        <v>0.433</v>
      </c>
      <c r="W14" s="261">
        <v>0.32</v>
      </c>
      <c r="X14" s="261">
        <v>0.18</v>
      </c>
      <c r="Y14" s="261">
        <v>0.05</v>
      </c>
      <c r="Z14" s="261">
        <v>0.25</v>
      </c>
      <c r="AA14" s="260">
        <v>0.58199999999999996</v>
      </c>
      <c r="AB14" s="260">
        <v>0.52200000000000002</v>
      </c>
      <c r="AC14" s="261">
        <v>0.03</v>
      </c>
      <c r="AD14" s="260">
        <v>2.4E-2</v>
      </c>
      <c r="AE14" s="261">
        <v>0.03</v>
      </c>
      <c r="AF14" s="260">
        <v>2E-3</v>
      </c>
      <c r="AG14" s="260">
        <v>0.249</v>
      </c>
      <c r="AH14" s="259">
        <v>0.1</v>
      </c>
      <c r="AI14" s="260">
        <v>0.215</v>
      </c>
      <c r="AJ14" s="262">
        <v>4.7500000000000001E-2</v>
      </c>
      <c r="AK14" s="261">
        <v>0.88</v>
      </c>
      <c r="AL14" s="262">
        <v>5.5500000000000001E-2</v>
      </c>
      <c r="AM14" s="262"/>
      <c r="AN14" s="260">
        <v>0.28699999999999998</v>
      </c>
      <c r="AO14" s="261">
        <v>0.01</v>
      </c>
      <c r="AP14" s="260">
        <v>1E-3</v>
      </c>
      <c r="AQ14" s="261">
        <v>2.3E-2</v>
      </c>
      <c r="AR14" s="259">
        <v>0.5</v>
      </c>
      <c r="AS14" s="260">
        <v>1.137</v>
      </c>
      <c r="AT14" s="263">
        <f t="shared" si="1"/>
        <v>11.724799999999998</v>
      </c>
    </row>
    <row r="15" spans="1:46">
      <c r="A15" s="243" t="s">
        <v>556</v>
      </c>
      <c r="B15" s="264">
        <f>B13+B11+B9+B7</f>
        <v>60</v>
      </c>
      <c r="C15" s="264">
        <f t="shared" ref="C15:AS15" si="5">C13+C11+C9+C7</f>
        <v>5.4</v>
      </c>
      <c r="D15" s="264">
        <f t="shared" si="5"/>
        <v>1.6</v>
      </c>
      <c r="E15" s="264">
        <f t="shared" si="5"/>
        <v>105</v>
      </c>
      <c r="F15" s="264">
        <f t="shared" si="5"/>
        <v>3</v>
      </c>
      <c r="G15" s="264">
        <f t="shared" si="5"/>
        <v>10.199999999999999</v>
      </c>
      <c r="H15" s="264">
        <f t="shared" si="5"/>
        <v>66.5</v>
      </c>
      <c r="I15" s="264">
        <f t="shared" si="5"/>
        <v>51</v>
      </c>
      <c r="J15" s="264">
        <f t="shared" si="5"/>
        <v>140.69999999999999</v>
      </c>
      <c r="K15" s="264">
        <f t="shared" si="5"/>
        <v>12</v>
      </c>
      <c r="L15" s="264">
        <f t="shared" si="5"/>
        <v>0.6</v>
      </c>
      <c r="M15" s="264">
        <f t="shared" si="5"/>
        <v>15</v>
      </c>
      <c r="N15" s="264">
        <f t="shared" si="5"/>
        <v>11</v>
      </c>
      <c r="O15" s="264">
        <f t="shared" si="5"/>
        <v>17</v>
      </c>
      <c r="P15" s="264">
        <f t="shared" si="5"/>
        <v>4.5</v>
      </c>
      <c r="Q15" s="264">
        <f t="shared" si="5"/>
        <v>10</v>
      </c>
      <c r="R15" s="264">
        <f t="shared" si="5"/>
        <v>0.08</v>
      </c>
      <c r="S15" s="264">
        <f t="shared" si="5"/>
        <v>45.2</v>
      </c>
      <c r="T15" s="264">
        <f t="shared" si="5"/>
        <v>20.9</v>
      </c>
      <c r="U15" s="264">
        <f t="shared" si="5"/>
        <v>0</v>
      </c>
      <c r="V15" s="264">
        <f t="shared" si="5"/>
        <v>43.3</v>
      </c>
      <c r="W15" s="264">
        <f t="shared" si="5"/>
        <v>32</v>
      </c>
      <c r="X15" s="264">
        <f t="shared" si="5"/>
        <v>18</v>
      </c>
      <c r="Y15" s="264">
        <f t="shared" si="5"/>
        <v>5</v>
      </c>
      <c r="Z15" s="264">
        <f t="shared" si="5"/>
        <v>25</v>
      </c>
      <c r="AA15" s="264">
        <f t="shared" si="5"/>
        <v>58.199999999999996</v>
      </c>
      <c r="AB15" s="264">
        <f t="shared" si="5"/>
        <v>52.2</v>
      </c>
      <c r="AC15" s="264">
        <f t="shared" si="5"/>
        <v>3</v>
      </c>
      <c r="AD15" s="264">
        <f t="shared" si="5"/>
        <v>2.4</v>
      </c>
      <c r="AE15" s="264">
        <f t="shared" si="5"/>
        <v>3</v>
      </c>
      <c r="AF15" s="264">
        <f t="shared" si="5"/>
        <v>0.2</v>
      </c>
      <c r="AG15" s="264">
        <f t="shared" si="5"/>
        <v>24.9</v>
      </c>
      <c r="AH15" s="264">
        <f t="shared" si="5"/>
        <v>10</v>
      </c>
      <c r="AI15" s="264">
        <f t="shared" si="5"/>
        <v>21.5</v>
      </c>
      <c r="AJ15" s="264">
        <f t="shared" si="5"/>
        <v>4.75</v>
      </c>
      <c r="AK15" s="264">
        <f t="shared" si="5"/>
        <v>88</v>
      </c>
      <c r="AL15" s="264">
        <f t="shared" si="5"/>
        <v>5.55</v>
      </c>
      <c r="AM15" s="264">
        <f t="shared" si="5"/>
        <v>0</v>
      </c>
      <c r="AN15" s="264">
        <f t="shared" si="5"/>
        <v>28.700000000000003</v>
      </c>
      <c r="AO15" s="264">
        <f t="shared" si="5"/>
        <v>1</v>
      </c>
      <c r="AP15" s="264">
        <f t="shared" si="5"/>
        <v>0.1</v>
      </c>
      <c r="AQ15" s="264">
        <f t="shared" si="5"/>
        <v>2.2999999999999998</v>
      </c>
      <c r="AR15" s="264">
        <f t="shared" si="5"/>
        <v>50</v>
      </c>
      <c r="AS15" s="264">
        <f t="shared" si="5"/>
        <v>113.7</v>
      </c>
      <c r="AT15" s="263">
        <f t="shared" si="1"/>
        <v>1172.4800000000002</v>
      </c>
    </row>
    <row r="16" spans="1:46" hidden="1">
      <c r="A16" s="240" t="s">
        <v>557</v>
      </c>
      <c r="B16" s="240">
        <f>B14*1000/10-B15</f>
        <v>0</v>
      </c>
      <c r="C16" s="240">
        <f t="shared" ref="C16:AS16" si="6">C14*1000/10-C15</f>
        <v>0</v>
      </c>
      <c r="D16" s="240">
        <f t="shared" si="6"/>
        <v>0</v>
      </c>
      <c r="E16" s="240">
        <f t="shared" si="6"/>
        <v>0</v>
      </c>
      <c r="F16" s="240">
        <f t="shared" si="6"/>
        <v>0</v>
      </c>
      <c r="G16" s="240">
        <f t="shared" si="6"/>
        <v>0</v>
      </c>
      <c r="H16" s="240">
        <f t="shared" si="6"/>
        <v>0</v>
      </c>
      <c r="I16" s="240">
        <f t="shared" si="6"/>
        <v>0</v>
      </c>
      <c r="J16" s="240">
        <f t="shared" si="6"/>
        <v>0</v>
      </c>
      <c r="K16" s="240">
        <f t="shared" si="6"/>
        <v>0</v>
      </c>
      <c r="L16" s="240">
        <f t="shared" si="6"/>
        <v>0</v>
      </c>
      <c r="M16" s="240">
        <f t="shared" si="6"/>
        <v>0</v>
      </c>
      <c r="N16" s="240">
        <f t="shared" si="6"/>
        <v>0</v>
      </c>
      <c r="O16" s="240">
        <f t="shared" si="6"/>
        <v>0</v>
      </c>
      <c r="P16" s="240">
        <f t="shared" si="6"/>
        <v>0</v>
      </c>
      <c r="Q16" s="240">
        <f t="shared" si="6"/>
        <v>0</v>
      </c>
      <c r="R16" s="240">
        <f t="shared" si="6"/>
        <v>0</v>
      </c>
      <c r="S16" s="240">
        <f t="shared" si="6"/>
        <v>0</v>
      </c>
      <c r="T16" s="240">
        <f t="shared" si="6"/>
        <v>0</v>
      </c>
      <c r="U16" s="240">
        <f t="shared" si="6"/>
        <v>0</v>
      </c>
      <c r="V16" s="240">
        <f t="shared" si="6"/>
        <v>0</v>
      </c>
      <c r="W16" s="240">
        <f t="shared" si="6"/>
        <v>0</v>
      </c>
      <c r="X16" s="240">
        <f t="shared" si="6"/>
        <v>0</v>
      </c>
      <c r="Y16" s="240">
        <f t="shared" si="6"/>
        <v>0</v>
      </c>
      <c r="Z16" s="240">
        <f t="shared" si="6"/>
        <v>0</v>
      </c>
      <c r="AA16" s="240">
        <f t="shared" si="6"/>
        <v>0</v>
      </c>
      <c r="AB16" s="240">
        <f t="shared" si="6"/>
        <v>0</v>
      </c>
      <c r="AC16" s="240">
        <f t="shared" si="6"/>
        <v>0</v>
      </c>
      <c r="AD16" s="240">
        <f t="shared" si="6"/>
        <v>0</v>
      </c>
      <c r="AE16" s="240">
        <f t="shared" si="6"/>
        <v>0</v>
      </c>
      <c r="AF16" s="240">
        <f t="shared" si="6"/>
        <v>0</v>
      </c>
      <c r="AG16" s="240">
        <f t="shared" si="6"/>
        <v>0</v>
      </c>
      <c r="AH16" s="240">
        <f t="shared" si="6"/>
        <v>0</v>
      </c>
      <c r="AI16" s="240">
        <f t="shared" si="6"/>
        <v>0</v>
      </c>
      <c r="AJ16" s="240">
        <f t="shared" si="6"/>
        <v>0</v>
      </c>
      <c r="AK16" s="240">
        <f t="shared" si="6"/>
        <v>0</v>
      </c>
      <c r="AL16" s="240">
        <f t="shared" si="6"/>
        <v>0</v>
      </c>
      <c r="AM16" s="240">
        <f t="shared" si="6"/>
        <v>0</v>
      </c>
      <c r="AN16" s="240">
        <f t="shared" si="6"/>
        <v>0</v>
      </c>
      <c r="AO16" s="240">
        <f t="shared" si="6"/>
        <v>0</v>
      </c>
      <c r="AP16" s="240">
        <f t="shared" si="6"/>
        <v>0</v>
      </c>
      <c r="AQ16" s="240">
        <f t="shared" si="6"/>
        <v>0</v>
      </c>
      <c r="AR16" s="240">
        <f t="shared" si="6"/>
        <v>0</v>
      </c>
      <c r="AS16" s="240">
        <f t="shared" si="6"/>
        <v>0</v>
      </c>
      <c r="AT16" s="248">
        <f t="shared" si="1"/>
        <v>0</v>
      </c>
    </row>
  </sheetData>
  <mergeCells count="1">
    <mergeCell ref="A4:A5"/>
  </mergeCells>
  <pageMargins left="0.7" right="0.7" top="0.75" bottom="0.75" header="0.3" footer="0.3"/>
  <pageSetup paperSize="9" orientation="landscape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M74"/>
  <sheetViews>
    <sheetView view="pageBreakPreview" topLeftCell="A64" zoomScale="60" zoomScaleNormal="100" workbookViewId="0">
      <selection activeCell="I61" sqref="I61"/>
    </sheetView>
  </sheetViews>
  <sheetFormatPr defaultColWidth="9.1796875" defaultRowHeight="14"/>
  <cols>
    <col min="1" max="1" width="39.54296875" style="29" customWidth="1"/>
    <col min="2" max="2" width="8" style="29" customWidth="1"/>
    <col min="3" max="3" width="9.7265625" style="29" customWidth="1"/>
    <col min="4" max="4" width="9.26953125" style="29" customWidth="1"/>
    <col min="5" max="5" width="10.453125" style="29" customWidth="1"/>
    <col min="6" max="6" width="10.453125" style="30" customWidth="1"/>
    <col min="7" max="7" width="5.7265625" style="31" customWidth="1"/>
    <col min="8" max="8" width="26.54296875" style="29" customWidth="1"/>
    <col min="9" max="9" width="12.453125" style="29" customWidth="1"/>
    <col min="10" max="10" width="10.81640625" style="29" customWidth="1"/>
    <col min="11" max="11" width="10.7265625" style="29" customWidth="1"/>
    <col min="12" max="12" width="11.1796875" style="29" customWidth="1"/>
    <col min="13" max="13" width="12.453125" style="30" customWidth="1"/>
    <col min="14" max="14" width="3" style="29" customWidth="1"/>
    <col min="15" max="15" width="23.453125" style="29" customWidth="1"/>
    <col min="16" max="18" width="11.453125" style="29" customWidth="1"/>
    <col min="19" max="19" width="11.26953125" style="29" customWidth="1"/>
    <col min="20" max="20" width="11.26953125" style="30" customWidth="1"/>
    <col min="21" max="21" width="8.453125" style="29" customWidth="1"/>
    <col min="22" max="261" width="9.453125" style="29" customWidth="1"/>
    <col min="262" max="262" width="55.7265625" style="29" customWidth="1"/>
    <col min="263" max="263" width="9.7265625" style="29" customWidth="1"/>
    <col min="264" max="264" width="11" style="29" customWidth="1"/>
    <col min="265" max="265" width="10.54296875" style="29" customWidth="1"/>
    <col min="266" max="266" width="7.54296875" style="29" customWidth="1"/>
    <col min="267" max="267" width="34" style="29" customWidth="1"/>
    <col min="268" max="268" width="12.453125" style="29" customWidth="1"/>
    <col min="269" max="269" width="10.7265625" style="29" customWidth="1"/>
    <col min="270" max="270" width="12.453125" style="29" customWidth="1"/>
    <col min="271" max="271" width="3" style="29" customWidth="1"/>
    <col min="272" max="272" width="43.1796875" style="29" customWidth="1"/>
    <col min="273" max="274" width="11.453125" style="29" customWidth="1"/>
    <col min="275" max="275" width="12.7265625" style="29" customWidth="1"/>
    <col min="276" max="276" width="14" style="29" customWidth="1"/>
    <col min="277" max="277" width="10.81640625" style="29" customWidth="1"/>
    <col min="278" max="517" width="9.453125" style="29" customWidth="1"/>
    <col min="518" max="518" width="55.7265625" style="29" customWidth="1"/>
    <col min="519" max="519" width="9.7265625" style="29" customWidth="1"/>
    <col min="520" max="520" width="11" style="29" customWidth="1"/>
    <col min="521" max="521" width="10.54296875" style="29" customWidth="1"/>
    <col min="522" max="522" width="7.54296875" style="29" customWidth="1"/>
    <col min="523" max="523" width="34" style="29" customWidth="1"/>
    <col min="524" max="524" width="12.453125" style="29" customWidth="1"/>
    <col min="525" max="525" width="10.7265625" style="29" customWidth="1"/>
    <col min="526" max="526" width="12.453125" style="29" customWidth="1"/>
    <col min="527" max="527" width="3" style="29" customWidth="1"/>
    <col min="528" max="528" width="43.1796875" style="29" customWidth="1"/>
    <col min="529" max="530" width="11.453125" style="29" customWidth="1"/>
    <col min="531" max="531" width="12.7265625" style="29" customWidth="1"/>
    <col min="532" max="532" width="14" style="29" customWidth="1"/>
    <col min="533" max="533" width="10.81640625" style="29" customWidth="1"/>
    <col min="534" max="773" width="9.453125" style="29" customWidth="1"/>
    <col min="774" max="774" width="55.7265625" style="29" customWidth="1"/>
    <col min="775" max="775" width="9.7265625" style="29" customWidth="1"/>
    <col min="776" max="776" width="11" style="29" customWidth="1"/>
    <col min="777" max="777" width="10.54296875" style="29" customWidth="1"/>
    <col min="778" max="778" width="7.54296875" style="29" customWidth="1"/>
    <col min="779" max="779" width="34" style="29" customWidth="1"/>
    <col min="780" max="780" width="12.453125" style="29" customWidth="1"/>
    <col min="781" max="781" width="10.7265625" style="29" customWidth="1"/>
    <col min="782" max="782" width="12.453125" style="29" customWidth="1"/>
    <col min="783" max="783" width="3" style="29" customWidth="1"/>
    <col min="784" max="784" width="43.1796875" style="29" customWidth="1"/>
    <col min="785" max="786" width="11.453125" style="29" customWidth="1"/>
    <col min="787" max="787" width="12.7265625" style="29" customWidth="1"/>
    <col min="788" max="788" width="14" style="29" customWidth="1"/>
    <col min="789" max="789" width="10.81640625" style="29" customWidth="1"/>
    <col min="790" max="1027" width="9.453125" style="29" customWidth="1"/>
    <col min="1028" max="16384" width="9.1796875" style="118"/>
  </cols>
  <sheetData>
    <row r="1" spans="1:24">
      <c r="T1" s="32"/>
    </row>
    <row r="2" spans="1:24" ht="37.5" customHeight="1">
      <c r="A2" s="316" t="s">
        <v>567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</row>
    <row r="3" spans="1:24" ht="15.65" customHeight="1">
      <c r="A3" s="317" t="s">
        <v>334</v>
      </c>
      <c r="B3" s="317" t="s">
        <v>335</v>
      </c>
      <c r="C3" s="317" t="s">
        <v>573</v>
      </c>
      <c r="D3" s="317" t="s">
        <v>336</v>
      </c>
      <c r="E3" s="317" t="s">
        <v>574</v>
      </c>
      <c r="F3" s="317" t="s">
        <v>337</v>
      </c>
      <c r="G3" s="33"/>
      <c r="H3" s="34"/>
      <c r="I3" s="34"/>
      <c r="J3" s="34"/>
      <c r="K3" s="34"/>
      <c r="L3" s="34"/>
      <c r="M3" s="35"/>
      <c r="N3" s="34"/>
      <c r="O3" s="34"/>
      <c r="P3" s="34"/>
      <c r="Q3" s="34"/>
      <c r="R3" s="34"/>
      <c r="S3" s="34"/>
      <c r="T3" s="36"/>
    </row>
    <row r="4" spans="1:24" ht="69" customHeight="1">
      <c r="A4" s="317"/>
      <c r="B4" s="317"/>
      <c r="C4" s="317"/>
      <c r="D4" s="317"/>
      <c r="E4" s="317"/>
      <c r="F4" s="317"/>
      <c r="G4" s="33"/>
      <c r="H4" s="105" t="s">
        <v>338</v>
      </c>
      <c r="I4" s="105" t="s">
        <v>339</v>
      </c>
      <c r="J4" s="105" t="s">
        <v>575</v>
      </c>
      <c r="K4" s="105" t="s">
        <v>340</v>
      </c>
      <c r="L4" s="105" t="s">
        <v>53</v>
      </c>
      <c r="M4" s="106" t="s">
        <v>341</v>
      </c>
      <c r="N4" s="37"/>
      <c r="O4" s="105" t="s">
        <v>342</v>
      </c>
      <c r="P4" s="105" t="s">
        <v>339</v>
      </c>
      <c r="Q4" s="105" t="s">
        <v>575</v>
      </c>
      <c r="R4" s="105" t="s">
        <v>340</v>
      </c>
      <c r="S4" s="105" t="s">
        <v>53</v>
      </c>
      <c r="T4" s="106" t="s">
        <v>341</v>
      </c>
    </row>
    <row r="5" spans="1:24">
      <c r="A5" s="107" t="s">
        <v>343</v>
      </c>
      <c r="B5" s="108"/>
      <c r="C5" s="108"/>
      <c r="D5" s="108"/>
      <c r="E5" s="108"/>
      <c r="F5" s="109">
        <f>SUM(B5:E5)</f>
        <v>0</v>
      </c>
      <c r="G5" s="38"/>
      <c r="H5" s="110" t="s">
        <v>344</v>
      </c>
      <c r="I5" s="111">
        <f>SUM(I6:I17)</f>
        <v>62.1</v>
      </c>
      <c r="J5" s="111">
        <f t="shared" ref="J5:M5" si="0">SUM(J6:J17)</f>
        <v>0</v>
      </c>
      <c r="K5" s="111">
        <f t="shared" si="0"/>
        <v>75.099999999999994</v>
      </c>
      <c r="L5" s="111">
        <f t="shared" si="0"/>
        <v>0</v>
      </c>
      <c r="M5" s="111">
        <f t="shared" si="0"/>
        <v>137.19999999999999</v>
      </c>
      <c r="N5" s="39"/>
      <c r="O5" s="110" t="s">
        <v>344</v>
      </c>
      <c r="P5" s="111">
        <f>SUM(P6:P10)</f>
        <v>70.599999999999994</v>
      </c>
      <c r="Q5" s="111">
        <v>0</v>
      </c>
      <c r="R5" s="111">
        <f>SUM(R6:R10)</f>
        <v>39.799999999999997</v>
      </c>
      <c r="S5" s="111">
        <f>SUM(S6:S10)</f>
        <v>0</v>
      </c>
      <c r="T5" s="111">
        <f>SUM(T6:T10)</f>
        <v>110.4</v>
      </c>
      <c r="U5" s="40"/>
      <c r="V5" s="40"/>
      <c r="W5" s="40"/>
      <c r="X5" s="40"/>
    </row>
    <row r="6" spans="1:24">
      <c r="A6" s="107" t="s">
        <v>345</v>
      </c>
      <c r="B6" s="109">
        <f>I60</f>
        <v>0</v>
      </c>
      <c r="C6" s="109">
        <v>0</v>
      </c>
      <c r="D6" s="109">
        <f t="shared" ref="D6:E6" si="1">K60</f>
        <v>0</v>
      </c>
      <c r="E6" s="109">
        <f t="shared" si="1"/>
        <v>0</v>
      </c>
      <c r="F6" s="109">
        <f t="shared" ref="F6:F44" si="2">SUM(B6:E6)</f>
        <v>0</v>
      </c>
      <c r="G6" s="38"/>
      <c r="H6" s="112" t="s">
        <v>346</v>
      </c>
      <c r="I6" s="112">
        <f>Справочно_Нетто!O7</f>
        <v>8.6</v>
      </c>
      <c r="J6" s="112">
        <f>Справочно_Нетто!O9</f>
        <v>0</v>
      </c>
      <c r="K6" s="112">
        <f>Справочно_Нетто!O11</f>
        <v>8.4</v>
      </c>
      <c r="L6" s="112">
        <f>Справочно_Нетто!O13</f>
        <v>0</v>
      </c>
      <c r="M6" s="111">
        <f>SUM(I6:L6)</f>
        <v>17</v>
      </c>
      <c r="N6" s="39"/>
      <c r="O6" s="112" t="s">
        <v>347</v>
      </c>
      <c r="P6" s="112"/>
      <c r="Q6" s="112"/>
      <c r="R6" s="112"/>
      <c r="S6" s="112"/>
      <c r="T6" s="111">
        <f>SUM(P6:S6)</f>
        <v>0</v>
      </c>
      <c r="U6" s="40"/>
      <c r="V6" s="40"/>
      <c r="W6" s="40"/>
      <c r="X6" s="40"/>
    </row>
    <row r="7" spans="1:24">
      <c r="A7" s="107" t="s">
        <v>348</v>
      </c>
      <c r="B7" s="108"/>
      <c r="C7" s="108"/>
      <c r="D7" s="108"/>
      <c r="E7" s="108"/>
      <c r="F7" s="109">
        <f t="shared" si="2"/>
        <v>0</v>
      </c>
      <c r="G7" s="38"/>
      <c r="H7" s="112" t="s">
        <v>349</v>
      </c>
      <c r="I7" s="112">
        <f>Справочно_Нетто!L7</f>
        <v>0.6</v>
      </c>
      <c r="J7" s="112">
        <f>Справочно_Нетто!L9</f>
        <v>0</v>
      </c>
      <c r="K7" s="112">
        <f>Справочно_Нетто!L11</f>
        <v>0</v>
      </c>
      <c r="L7" s="112">
        <f>Справочно_Нетто!L13</f>
        <v>0</v>
      </c>
      <c r="M7" s="111">
        <f t="shared" ref="M7:M16" si="3">SUM(I7:L7)</f>
        <v>0.6</v>
      </c>
      <c r="N7" s="39"/>
      <c r="O7" s="112" t="s">
        <v>562</v>
      </c>
      <c r="P7" s="112">
        <f>Справочно_Нетто!AA7</f>
        <v>42.8</v>
      </c>
      <c r="Q7" s="112">
        <f>Справочно_Нетто!AA9</f>
        <v>0</v>
      </c>
      <c r="R7" s="112">
        <f>Справочно_Нетто!AA11</f>
        <v>15.4</v>
      </c>
      <c r="S7" s="112">
        <f>Справочно_Нетто!AA13</f>
        <v>0</v>
      </c>
      <c r="T7" s="111">
        <f t="shared" ref="T7:T10" si="4">SUM(P7:S7)</f>
        <v>58.199999999999996</v>
      </c>
      <c r="U7" s="40"/>
      <c r="V7" s="40"/>
      <c r="W7" s="40"/>
      <c r="X7" s="40"/>
    </row>
    <row r="8" spans="1:24">
      <c r="A8" s="107" t="s">
        <v>350</v>
      </c>
      <c r="B8" s="108"/>
      <c r="C8" s="108"/>
      <c r="D8" s="108"/>
      <c r="E8" s="108"/>
      <c r="F8" s="109">
        <f t="shared" si="2"/>
        <v>0</v>
      </c>
      <c r="G8" s="38"/>
      <c r="H8" s="112" t="s">
        <v>528</v>
      </c>
      <c r="I8" s="112">
        <f>Справочно_Нетто!K7</f>
        <v>6</v>
      </c>
      <c r="J8" s="112">
        <f>Справочно_Нетто!K9</f>
        <v>0</v>
      </c>
      <c r="K8" s="112">
        <f>Справочно_Нетто!K11</f>
        <v>6</v>
      </c>
      <c r="L8" s="112">
        <f>Справочно_Нетто!K13</f>
        <v>0</v>
      </c>
      <c r="M8" s="111">
        <f t="shared" si="3"/>
        <v>12</v>
      </c>
      <c r="N8" s="39"/>
      <c r="O8" s="112" t="s">
        <v>351</v>
      </c>
      <c r="P8" s="112"/>
      <c r="Q8" s="112"/>
      <c r="R8" s="112"/>
      <c r="S8" s="112"/>
      <c r="T8" s="111">
        <f t="shared" si="4"/>
        <v>0</v>
      </c>
      <c r="U8" s="40"/>
      <c r="V8" s="40"/>
      <c r="W8" s="40"/>
      <c r="X8" s="40"/>
    </row>
    <row r="9" spans="1:24">
      <c r="A9" s="107" t="s">
        <v>352</v>
      </c>
      <c r="B9" s="109">
        <f>I5</f>
        <v>62.1</v>
      </c>
      <c r="C9" s="109">
        <v>0</v>
      </c>
      <c r="D9" s="109">
        <f t="shared" ref="D9:E9" si="5">K5</f>
        <v>75.099999999999994</v>
      </c>
      <c r="E9" s="109">
        <f t="shared" si="5"/>
        <v>0</v>
      </c>
      <c r="F9" s="109">
        <f t="shared" si="2"/>
        <v>137.19999999999999</v>
      </c>
      <c r="G9" s="38"/>
      <c r="H9" s="112" t="s">
        <v>559</v>
      </c>
      <c r="I9" s="112">
        <f>Справочно_Нетто!W7</f>
        <v>14</v>
      </c>
      <c r="J9" s="112">
        <f>Справочно_Нетто!W9</f>
        <v>0</v>
      </c>
      <c r="K9" s="112">
        <f>Справочно_Нетто!W11</f>
        <v>18</v>
      </c>
      <c r="L9" s="112">
        <f>Справочно_Нетто!V13</f>
        <v>0</v>
      </c>
      <c r="M9" s="111">
        <f t="shared" si="3"/>
        <v>32</v>
      </c>
      <c r="N9" s="39"/>
      <c r="O9" s="112" t="s">
        <v>353</v>
      </c>
      <c r="P9" s="112"/>
      <c r="Q9" s="112"/>
      <c r="R9" s="112"/>
      <c r="S9" s="112"/>
      <c r="T9" s="111">
        <f t="shared" si="4"/>
        <v>0</v>
      </c>
      <c r="U9" s="40"/>
      <c r="V9" s="40"/>
      <c r="W9" s="40"/>
      <c r="X9" s="40"/>
    </row>
    <row r="10" spans="1:24">
      <c r="A10" s="107" t="s">
        <v>354</v>
      </c>
      <c r="B10" s="108"/>
      <c r="C10" s="108"/>
      <c r="D10" s="108"/>
      <c r="E10" s="108"/>
      <c r="F10" s="109">
        <f t="shared" si="2"/>
        <v>0</v>
      </c>
      <c r="G10" s="38"/>
      <c r="H10" s="112" t="s">
        <v>355</v>
      </c>
      <c r="I10" s="112">
        <f>Справочно_Нетто!N7</f>
        <v>6.8</v>
      </c>
      <c r="J10" s="112">
        <f>Справочно_Нетто!N9</f>
        <v>0</v>
      </c>
      <c r="K10" s="112">
        <f>Справочно_Нетто!N11</f>
        <v>4.2</v>
      </c>
      <c r="L10" s="112">
        <f>Справочно_Нетто!N13</f>
        <v>0</v>
      </c>
      <c r="M10" s="111">
        <f t="shared" si="3"/>
        <v>11</v>
      </c>
      <c r="N10" s="39"/>
      <c r="O10" s="112" t="s">
        <v>356</v>
      </c>
      <c r="P10" s="112">
        <f>Справочно_Нетто!AB7</f>
        <v>27.8</v>
      </c>
      <c r="Q10" s="112">
        <f>Справочно_Нетто!AB9</f>
        <v>0</v>
      </c>
      <c r="R10" s="112">
        <f>Справочно_Нетто!AB11</f>
        <v>24.4</v>
      </c>
      <c r="S10" s="112">
        <f>Справочно_Нетто!AB13</f>
        <v>0</v>
      </c>
      <c r="T10" s="111">
        <f t="shared" si="4"/>
        <v>52.2</v>
      </c>
      <c r="U10" s="40"/>
      <c r="V10" s="40"/>
      <c r="W10" s="40"/>
      <c r="X10" s="40"/>
    </row>
    <row r="11" spans="1:24">
      <c r="A11" s="107" t="s">
        <v>357</v>
      </c>
      <c r="B11" s="108">
        <f>Справочно_Нетто!J7</f>
        <v>42.9</v>
      </c>
      <c r="C11" s="108">
        <f>Справочно_Нетто!J9</f>
        <v>0</v>
      </c>
      <c r="D11" s="108">
        <f>Справочно_Нетто!J11</f>
        <v>97.8</v>
      </c>
      <c r="E11" s="108">
        <f>Справочно_Нетто!J13</f>
        <v>0</v>
      </c>
      <c r="F11" s="109">
        <f t="shared" si="2"/>
        <v>140.69999999999999</v>
      </c>
      <c r="G11" s="38"/>
      <c r="H11" s="112" t="s">
        <v>560</v>
      </c>
      <c r="I11" s="112">
        <f>Справочно_Нетто!X7</f>
        <v>8</v>
      </c>
      <c r="J11" s="112">
        <f>Справочно_Нетто!X9</f>
        <v>0</v>
      </c>
      <c r="K11" s="112">
        <f>Справочно_Нетто!X11</f>
        <v>10</v>
      </c>
      <c r="L11" s="112">
        <f>Справочно_Нетто!X13</f>
        <v>0</v>
      </c>
      <c r="M11" s="111">
        <f t="shared" si="3"/>
        <v>18</v>
      </c>
      <c r="N11" s="39"/>
      <c r="O11" s="41"/>
      <c r="P11" s="41"/>
      <c r="Q11" s="41"/>
      <c r="R11" s="41"/>
      <c r="S11" s="41"/>
      <c r="T11" s="42"/>
      <c r="U11" s="40"/>
      <c r="V11" s="40"/>
      <c r="W11" s="40"/>
      <c r="X11" s="40"/>
    </row>
    <row r="12" spans="1:24" ht="28">
      <c r="A12" s="107" t="s">
        <v>358</v>
      </c>
      <c r="B12" s="109">
        <f>I44</f>
        <v>60.6</v>
      </c>
      <c r="C12" s="109">
        <v>0</v>
      </c>
      <c r="D12" s="109">
        <f t="shared" ref="D12:E12" si="6">K44</f>
        <v>117.8</v>
      </c>
      <c r="E12" s="109">
        <f t="shared" si="6"/>
        <v>0</v>
      </c>
      <c r="F12" s="109">
        <f t="shared" si="2"/>
        <v>178.4</v>
      </c>
      <c r="G12" s="38"/>
      <c r="H12" s="112" t="s">
        <v>561</v>
      </c>
      <c r="I12" s="112">
        <f>Справочно_Нетто!Z7</f>
        <v>11</v>
      </c>
      <c r="J12" s="112">
        <f>Справочно_Нетто!Z9</f>
        <v>0</v>
      </c>
      <c r="K12" s="112">
        <f>Справочно_Нетто!Z11</f>
        <v>14</v>
      </c>
      <c r="L12" s="112">
        <f>Справочно_Нетто!Z13</f>
        <v>0</v>
      </c>
      <c r="M12" s="111">
        <f t="shared" si="3"/>
        <v>25</v>
      </c>
      <c r="N12" s="39"/>
      <c r="O12" s="112" t="s">
        <v>359</v>
      </c>
      <c r="P12" s="105" t="s">
        <v>339</v>
      </c>
      <c r="Q12" s="105" t="s">
        <v>575</v>
      </c>
      <c r="R12" s="105" t="s">
        <v>340</v>
      </c>
      <c r="S12" s="105" t="s">
        <v>53</v>
      </c>
      <c r="T12" s="114" t="s">
        <v>5</v>
      </c>
      <c r="U12" s="40"/>
      <c r="V12" s="40"/>
      <c r="W12" s="40"/>
      <c r="X12" s="40"/>
    </row>
    <row r="13" spans="1:24">
      <c r="A13" s="107" t="s">
        <v>360</v>
      </c>
      <c r="B13" s="109">
        <f>P41</f>
        <v>41.4</v>
      </c>
      <c r="C13" s="109">
        <v>0</v>
      </c>
      <c r="D13" s="109">
        <f t="shared" ref="D13:E13" si="7">R41</f>
        <v>40.299999999999997</v>
      </c>
      <c r="E13" s="109">
        <f t="shared" si="7"/>
        <v>0</v>
      </c>
      <c r="F13" s="109">
        <f t="shared" si="2"/>
        <v>81.699999999999989</v>
      </c>
      <c r="G13" s="38"/>
      <c r="H13" s="112" t="s">
        <v>361</v>
      </c>
      <c r="I13" s="112">
        <f>Справочно_Нетто!Y7</f>
        <v>2.1</v>
      </c>
      <c r="J13" s="112">
        <f>Справочно_Нетто!Y9</f>
        <v>0</v>
      </c>
      <c r="K13" s="112">
        <f>Справочно_Нетто!Y11</f>
        <v>2.9</v>
      </c>
      <c r="L13" s="112">
        <f>Справочно_Нетто!Y13</f>
        <v>0</v>
      </c>
      <c r="M13" s="111">
        <f t="shared" si="3"/>
        <v>5</v>
      </c>
      <c r="N13" s="39"/>
      <c r="O13" s="110" t="s">
        <v>344</v>
      </c>
      <c r="P13" s="111">
        <f>SUM(P14:P16)</f>
        <v>0</v>
      </c>
      <c r="Q13" s="111">
        <v>0</v>
      </c>
      <c r="R13" s="111">
        <f>SUM(R14:R16)</f>
        <v>0</v>
      </c>
      <c r="S13" s="111">
        <f>SUM(S14:S16)</f>
        <v>0</v>
      </c>
      <c r="T13" s="111">
        <f>SUM(T14:T16)</f>
        <v>0</v>
      </c>
      <c r="U13" s="40"/>
      <c r="V13" s="40"/>
      <c r="W13" s="40"/>
      <c r="X13" s="40"/>
    </row>
    <row r="14" spans="1:24">
      <c r="A14" s="107" t="s">
        <v>362</v>
      </c>
      <c r="B14" s="109">
        <f>I21</f>
        <v>3</v>
      </c>
      <c r="C14" s="109">
        <f>J21</f>
        <v>135</v>
      </c>
      <c r="D14" s="109">
        <f t="shared" ref="D14:E14" si="8">K21</f>
        <v>14.1</v>
      </c>
      <c r="E14" s="109">
        <f t="shared" si="8"/>
        <v>135</v>
      </c>
      <c r="F14" s="109">
        <f t="shared" si="2"/>
        <v>287.10000000000002</v>
      </c>
      <c r="G14" s="38"/>
      <c r="H14" s="112" t="s">
        <v>363</v>
      </c>
      <c r="I14" s="112">
        <f>Справочно_Нетто!M7</f>
        <v>5</v>
      </c>
      <c r="J14" s="112">
        <f>Справочно_Нетто!M9</f>
        <v>0</v>
      </c>
      <c r="K14" s="112">
        <f>Справочно_Нетто!M11</f>
        <v>10</v>
      </c>
      <c r="L14" s="112">
        <f>Справочно_Нетто!M13</f>
        <v>0</v>
      </c>
      <c r="M14" s="111">
        <f t="shared" si="3"/>
        <v>15</v>
      </c>
      <c r="N14" s="39"/>
      <c r="O14" s="112" t="s">
        <v>364</v>
      </c>
      <c r="P14" s="112"/>
      <c r="Q14" s="112"/>
      <c r="R14" s="112"/>
      <c r="S14" s="112"/>
      <c r="T14" s="111">
        <f>SUM(P14:S14)</f>
        <v>0</v>
      </c>
      <c r="U14" s="40"/>
      <c r="V14" s="40"/>
      <c r="W14" s="40"/>
      <c r="X14" s="40"/>
    </row>
    <row r="15" spans="1:24">
      <c r="A15" s="107" t="s">
        <v>365</v>
      </c>
      <c r="B15" s="108"/>
      <c r="C15" s="108"/>
      <c r="D15" s="108"/>
      <c r="E15" s="108"/>
      <c r="F15" s="109">
        <f t="shared" si="2"/>
        <v>0</v>
      </c>
      <c r="G15" s="38"/>
      <c r="H15" s="112" t="s">
        <v>366</v>
      </c>
      <c r="I15" s="112"/>
      <c r="J15" s="112"/>
      <c r="K15" s="112"/>
      <c r="L15" s="112"/>
      <c r="M15" s="111">
        <f t="shared" si="3"/>
        <v>0</v>
      </c>
      <c r="N15" s="39"/>
      <c r="O15" s="112" t="s">
        <v>367</v>
      </c>
      <c r="P15" s="112"/>
      <c r="Q15" s="112"/>
      <c r="R15" s="112"/>
      <c r="S15" s="112"/>
      <c r="T15" s="111">
        <f t="shared" ref="T15" si="9">SUM(P15:S15)</f>
        <v>0</v>
      </c>
      <c r="U15" s="40"/>
      <c r="V15" s="40"/>
      <c r="W15" s="40"/>
      <c r="X15" s="40"/>
    </row>
    <row r="16" spans="1:24">
      <c r="A16" s="107" t="s">
        <v>368</v>
      </c>
      <c r="B16" s="109">
        <f>P47</f>
        <v>0</v>
      </c>
      <c r="C16" s="109">
        <v>0</v>
      </c>
      <c r="D16" s="109">
        <f>R47</f>
        <v>5.55</v>
      </c>
      <c r="E16" s="109">
        <f>S47</f>
        <v>0</v>
      </c>
      <c r="F16" s="109">
        <f t="shared" si="2"/>
        <v>5.55</v>
      </c>
      <c r="G16" s="38"/>
      <c r="H16" s="112" t="s">
        <v>369</v>
      </c>
      <c r="I16" s="112">
        <f>Справочно_Нетто!D7</f>
        <v>0</v>
      </c>
      <c r="J16" s="112">
        <f>Справочно_Нетто!D9</f>
        <v>0</v>
      </c>
      <c r="K16" s="112">
        <f>Справочно_Нетто!D11</f>
        <v>1.6</v>
      </c>
      <c r="L16" s="112">
        <f>Справочно_Нетто!D13</f>
        <v>0</v>
      </c>
      <c r="M16" s="111">
        <f t="shared" si="3"/>
        <v>1.6</v>
      </c>
      <c r="N16" s="39"/>
      <c r="O16" s="112" t="s">
        <v>370</v>
      </c>
      <c r="P16" s="112"/>
      <c r="Q16" s="112"/>
      <c r="R16" s="112"/>
      <c r="S16" s="112"/>
      <c r="T16" s="111">
        <f>SUM(P16:S16)</f>
        <v>0</v>
      </c>
      <c r="U16" s="40"/>
      <c r="V16" s="40"/>
      <c r="W16" s="40"/>
      <c r="X16" s="40"/>
    </row>
    <row r="17" spans="1:24">
      <c r="A17" s="107" t="s">
        <v>371</v>
      </c>
      <c r="B17" s="108">
        <f>Справочно_Нетто!AQ7</f>
        <v>0.9</v>
      </c>
      <c r="C17" s="108">
        <f>Справочно_Нетто!AQ9</f>
        <v>0</v>
      </c>
      <c r="D17" s="108">
        <f>Справочно_Нетто!AQ11</f>
        <v>1.4</v>
      </c>
      <c r="E17" s="108">
        <f>Справочно_Нетто!AQ13</f>
        <v>0</v>
      </c>
      <c r="F17" s="109">
        <f t="shared" si="2"/>
        <v>2.2999999999999998</v>
      </c>
      <c r="G17" s="38"/>
      <c r="H17" s="112" t="s">
        <v>372</v>
      </c>
      <c r="I17" s="112"/>
      <c r="J17" s="112"/>
      <c r="K17" s="112"/>
      <c r="L17" s="112"/>
      <c r="M17" s="111">
        <f>SUM(I17:L17)</f>
        <v>0</v>
      </c>
      <c r="N17" s="39"/>
      <c r="O17" s="39"/>
      <c r="P17" s="39"/>
      <c r="Q17" s="39"/>
      <c r="R17" s="39"/>
      <c r="S17" s="39"/>
      <c r="T17" s="42"/>
      <c r="U17" s="40"/>
      <c r="V17" s="40"/>
      <c r="W17" s="40"/>
      <c r="X17" s="40"/>
    </row>
    <row r="18" spans="1:24" ht="28">
      <c r="A18" s="107" t="s">
        <v>373</v>
      </c>
      <c r="B18" s="108">
        <f>Справочно_Нетто!Q7</f>
        <v>4</v>
      </c>
      <c r="C18" s="108">
        <f>Справочно_Нетто!Q9</f>
        <v>0</v>
      </c>
      <c r="D18" s="108">
        <f>Справочно_Нетто!Q11</f>
        <v>6</v>
      </c>
      <c r="E18" s="108">
        <f>Справочно_Нетто!Q13</f>
        <v>0</v>
      </c>
      <c r="F18" s="109">
        <f t="shared" si="2"/>
        <v>10</v>
      </c>
      <c r="G18" s="38"/>
      <c r="H18" s="39"/>
      <c r="I18" s="39"/>
      <c r="J18" s="39"/>
      <c r="K18" s="39"/>
      <c r="L18" s="39"/>
      <c r="M18" s="43"/>
      <c r="N18" s="43"/>
      <c r="O18" s="112" t="s">
        <v>374</v>
      </c>
      <c r="P18" s="105" t="s">
        <v>339</v>
      </c>
      <c r="Q18" s="105" t="s">
        <v>575</v>
      </c>
      <c r="R18" s="105" t="s">
        <v>340</v>
      </c>
      <c r="S18" s="105" t="s">
        <v>53</v>
      </c>
      <c r="T18" s="114" t="s">
        <v>341</v>
      </c>
      <c r="U18" s="40"/>
      <c r="V18" s="40"/>
      <c r="W18" s="40"/>
      <c r="X18" s="40"/>
    </row>
    <row r="19" spans="1:24" ht="28">
      <c r="A19" s="107" t="s">
        <v>375</v>
      </c>
      <c r="B19" s="108"/>
      <c r="C19" s="108"/>
      <c r="D19" s="108"/>
      <c r="E19" s="108"/>
      <c r="F19" s="109">
        <f t="shared" si="2"/>
        <v>0</v>
      </c>
      <c r="G19" s="38"/>
      <c r="H19" s="112" t="s">
        <v>362</v>
      </c>
      <c r="I19" s="105" t="s">
        <v>339</v>
      </c>
      <c r="J19" s="105" t="s">
        <v>575</v>
      </c>
      <c r="K19" s="105" t="s">
        <v>340</v>
      </c>
      <c r="L19" s="105" t="s">
        <v>53</v>
      </c>
      <c r="M19" s="114" t="s">
        <v>341</v>
      </c>
      <c r="N19" s="39"/>
      <c r="O19" s="110" t="s">
        <v>344</v>
      </c>
      <c r="P19" s="111">
        <f>SUM(P21:P24)</f>
        <v>0</v>
      </c>
      <c r="Q19" s="111">
        <v>0</v>
      </c>
      <c r="R19" s="111">
        <f>SUM(R21:R24)</f>
        <v>0</v>
      </c>
      <c r="S19" s="111">
        <f>SUM(S21:S24)</f>
        <v>0</v>
      </c>
      <c r="T19" s="111">
        <f>SUM(T21:T24)</f>
        <v>0</v>
      </c>
      <c r="U19" s="40"/>
      <c r="V19" s="40"/>
      <c r="W19" s="40"/>
      <c r="X19" s="40"/>
    </row>
    <row r="20" spans="1:24">
      <c r="A20" s="107" t="s">
        <v>548</v>
      </c>
      <c r="B20" s="108">
        <f>Справочно_Нетто!AK7</f>
        <v>0</v>
      </c>
      <c r="C20" s="108">
        <f>Справочно_Нетто!AK9</f>
        <v>44</v>
      </c>
      <c r="D20" s="108">
        <f>Справочно_Нетто!AK11</f>
        <v>0</v>
      </c>
      <c r="E20" s="108">
        <f>Справочно_Нетто!AK13</f>
        <v>44</v>
      </c>
      <c r="F20" s="109">
        <f t="shared" si="2"/>
        <v>88</v>
      </c>
      <c r="G20" s="38"/>
      <c r="H20" s="112"/>
      <c r="I20" s="113"/>
      <c r="J20" s="105"/>
      <c r="K20" s="113"/>
      <c r="L20" s="105"/>
      <c r="M20" s="114"/>
      <c r="N20" s="39"/>
      <c r="O20" s="110"/>
      <c r="P20" s="111"/>
      <c r="Q20" s="111"/>
      <c r="R20" s="111"/>
      <c r="S20" s="111"/>
      <c r="T20" s="111"/>
      <c r="U20" s="40"/>
      <c r="V20" s="40"/>
      <c r="W20" s="40"/>
      <c r="X20" s="40"/>
    </row>
    <row r="21" spans="1:24">
      <c r="A21" s="107" t="s">
        <v>376</v>
      </c>
      <c r="B21" s="109">
        <f>P5</f>
        <v>70.599999999999994</v>
      </c>
      <c r="C21" s="109">
        <v>0</v>
      </c>
      <c r="D21" s="109">
        <f t="shared" ref="D21:E21" si="10">R5</f>
        <v>39.799999999999997</v>
      </c>
      <c r="E21" s="109">
        <f t="shared" si="10"/>
        <v>0</v>
      </c>
      <c r="F21" s="109">
        <f t="shared" si="2"/>
        <v>110.39999999999999</v>
      </c>
      <c r="G21" s="38"/>
      <c r="H21" s="110" t="s">
        <v>344</v>
      </c>
      <c r="I21" s="111">
        <f>SUM(I22:I35)</f>
        <v>3</v>
      </c>
      <c r="J21" s="111">
        <f>SUM(J22:J35)</f>
        <v>135</v>
      </c>
      <c r="K21" s="111">
        <f>SUM(K22:K35)</f>
        <v>14.1</v>
      </c>
      <c r="L21" s="111">
        <f>SUM(L22:L35)</f>
        <v>135</v>
      </c>
      <c r="M21" s="111">
        <f>SUM(M22:M35)</f>
        <v>287.10000000000002</v>
      </c>
      <c r="N21" s="39"/>
      <c r="O21" s="112" t="s">
        <v>377</v>
      </c>
      <c r="P21" s="112"/>
      <c r="Q21" s="112"/>
      <c r="R21" s="112"/>
      <c r="S21" s="112"/>
      <c r="T21" s="111">
        <f>SUM(P21:S21)</f>
        <v>0</v>
      </c>
      <c r="U21" s="40"/>
      <c r="V21" s="40"/>
      <c r="W21" s="40"/>
      <c r="X21" s="40"/>
    </row>
    <row r="22" spans="1:24">
      <c r="A22" s="107" t="s">
        <v>378</v>
      </c>
      <c r="B22" s="109"/>
      <c r="C22" s="109"/>
      <c r="D22" s="109"/>
      <c r="E22" s="109"/>
      <c r="F22" s="109">
        <f t="shared" si="2"/>
        <v>0</v>
      </c>
      <c r="G22" s="38"/>
      <c r="H22" s="112" t="s">
        <v>379</v>
      </c>
      <c r="I22" s="112"/>
      <c r="J22" s="112"/>
      <c r="K22" s="112"/>
      <c r="L22" s="112"/>
      <c r="M22" s="111">
        <f>SUM(I22:L22)</f>
        <v>0</v>
      </c>
      <c r="N22" s="39"/>
      <c r="O22" s="112" t="s">
        <v>380</v>
      </c>
      <c r="P22" s="112"/>
      <c r="Q22" s="112"/>
      <c r="R22" s="112"/>
      <c r="S22" s="112"/>
      <c r="T22" s="111">
        <f t="shared" ref="T22:T23" si="11">SUM(P22:S22)</f>
        <v>0</v>
      </c>
      <c r="U22" s="40"/>
      <c r="V22" s="40"/>
      <c r="W22" s="40"/>
      <c r="X22" s="40"/>
    </row>
    <row r="23" spans="1:24">
      <c r="A23" s="107" t="s">
        <v>381</v>
      </c>
      <c r="B23" s="109">
        <f>P34</f>
        <v>23.8</v>
      </c>
      <c r="C23" s="109">
        <v>0</v>
      </c>
      <c r="D23" s="109">
        <f t="shared" ref="D23:E23" si="12">R34</f>
        <v>66.64</v>
      </c>
      <c r="E23" s="109">
        <f t="shared" si="12"/>
        <v>0</v>
      </c>
      <c r="F23" s="109">
        <f t="shared" si="2"/>
        <v>90.44</v>
      </c>
      <c r="G23" s="38"/>
      <c r="H23" s="112" t="s">
        <v>382</v>
      </c>
      <c r="I23" s="112"/>
      <c r="J23" s="112"/>
      <c r="K23" s="112"/>
      <c r="L23" s="112"/>
      <c r="M23" s="111">
        <f t="shared" ref="M23:M35" si="13">SUM(I23:L23)</f>
        <v>0</v>
      </c>
      <c r="N23" s="39"/>
      <c r="O23" s="112" t="s">
        <v>383</v>
      </c>
      <c r="P23" s="112"/>
      <c r="Q23" s="112"/>
      <c r="R23" s="112"/>
      <c r="S23" s="112"/>
      <c r="T23" s="111">
        <f t="shared" si="11"/>
        <v>0</v>
      </c>
      <c r="U23" s="40"/>
      <c r="V23" s="40"/>
      <c r="W23" s="40"/>
      <c r="X23" s="40"/>
    </row>
    <row r="24" spans="1:24">
      <c r="A24" s="107" t="s">
        <v>384</v>
      </c>
      <c r="B24" s="109"/>
      <c r="C24" s="109"/>
      <c r="D24" s="109"/>
      <c r="E24" s="109"/>
      <c r="F24" s="109">
        <f t="shared" si="2"/>
        <v>0</v>
      </c>
      <c r="G24" s="38"/>
      <c r="H24" s="112" t="s">
        <v>385</v>
      </c>
      <c r="I24" s="112"/>
      <c r="J24" s="112"/>
      <c r="K24" s="112"/>
      <c r="L24" s="112"/>
      <c r="M24" s="111">
        <f t="shared" si="13"/>
        <v>0</v>
      </c>
      <c r="N24" s="39"/>
      <c r="O24" s="112" t="s">
        <v>386</v>
      </c>
      <c r="P24" s="112"/>
      <c r="Q24" s="112"/>
      <c r="R24" s="112"/>
      <c r="S24" s="112"/>
      <c r="T24" s="111">
        <f>SUM(P24:S24)</f>
        <v>0</v>
      </c>
      <c r="U24" s="40"/>
      <c r="V24" s="40"/>
      <c r="W24" s="40"/>
      <c r="X24" s="40"/>
    </row>
    <row r="25" spans="1:24">
      <c r="A25" s="107" t="s">
        <v>387</v>
      </c>
      <c r="B25" s="109">
        <f>P27</f>
        <v>0</v>
      </c>
      <c r="C25" s="109">
        <v>0</v>
      </c>
      <c r="D25" s="109">
        <f t="shared" ref="D25:E25" si="14">R27</f>
        <v>0</v>
      </c>
      <c r="E25" s="109">
        <f t="shared" si="14"/>
        <v>0</v>
      </c>
      <c r="F25" s="109">
        <f t="shared" si="2"/>
        <v>0</v>
      </c>
      <c r="G25" s="38"/>
      <c r="H25" s="112" t="s">
        <v>388</v>
      </c>
      <c r="I25" s="112"/>
      <c r="J25" s="112"/>
      <c r="K25" s="112"/>
      <c r="L25" s="112"/>
      <c r="M25" s="111">
        <f t="shared" si="13"/>
        <v>0</v>
      </c>
      <c r="N25" s="39"/>
      <c r="O25" s="40"/>
      <c r="P25" s="40"/>
      <c r="Q25" s="40"/>
      <c r="R25" s="40"/>
      <c r="S25" s="40"/>
      <c r="T25" s="42"/>
      <c r="U25" s="40"/>
      <c r="V25" s="40"/>
      <c r="W25" s="40"/>
      <c r="X25" s="40"/>
    </row>
    <row r="26" spans="1:24" ht="28">
      <c r="A26" s="107" t="s">
        <v>389</v>
      </c>
      <c r="B26" s="109"/>
      <c r="C26" s="109"/>
      <c r="D26" s="109"/>
      <c r="E26" s="109"/>
      <c r="F26" s="109">
        <f t="shared" si="2"/>
        <v>0</v>
      </c>
      <c r="G26" s="38"/>
      <c r="H26" s="112" t="s">
        <v>390</v>
      </c>
      <c r="I26" s="112"/>
      <c r="J26" s="112"/>
      <c r="K26" s="112"/>
      <c r="L26" s="112"/>
      <c r="M26" s="111">
        <f t="shared" si="13"/>
        <v>0</v>
      </c>
      <c r="N26" s="39"/>
      <c r="O26" s="112" t="s">
        <v>391</v>
      </c>
      <c r="P26" s="105" t="s">
        <v>339</v>
      </c>
      <c r="Q26" s="105" t="s">
        <v>575</v>
      </c>
      <c r="R26" s="105" t="s">
        <v>340</v>
      </c>
      <c r="S26" s="105" t="s">
        <v>53</v>
      </c>
      <c r="T26" s="114" t="s">
        <v>5</v>
      </c>
      <c r="U26" s="40"/>
      <c r="V26" s="40"/>
      <c r="W26" s="40"/>
      <c r="X26" s="40"/>
    </row>
    <row r="27" spans="1:24">
      <c r="A27" s="107" t="s">
        <v>392</v>
      </c>
      <c r="B27" s="109"/>
      <c r="C27" s="109"/>
      <c r="D27" s="109"/>
      <c r="E27" s="109"/>
      <c r="F27" s="109">
        <f t="shared" si="2"/>
        <v>0</v>
      </c>
      <c r="G27" s="38"/>
      <c r="H27" s="112" t="s">
        <v>393</v>
      </c>
      <c r="I27" s="112"/>
      <c r="J27" s="112"/>
      <c r="K27" s="112"/>
      <c r="L27" s="112"/>
      <c r="M27" s="111">
        <f t="shared" si="13"/>
        <v>0</v>
      </c>
      <c r="N27" s="39"/>
      <c r="O27" s="112" t="s">
        <v>344</v>
      </c>
      <c r="P27" s="111">
        <f>P28*0.5+P29+P30*0.5+P31</f>
        <v>0</v>
      </c>
      <c r="Q27" s="111">
        <v>0</v>
      </c>
      <c r="R27" s="111">
        <f>R28*0.5+R29+R30*0.5+R31</f>
        <v>0</v>
      </c>
      <c r="S27" s="111">
        <f>S28*0.5+S29+S30*0.5+S31</f>
        <v>0</v>
      </c>
      <c r="T27" s="111">
        <f>T28*0.5+T29+T30*0.5+T31</f>
        <v>0</v>
      </c>
      <c r="U27" s="44">
        <f>SUM(T28:T31)</f>
        <v>0</v>
      </c>
      <c r="V27" s="40"/>
      <c r="W27" s="40"/>
      <c r="X27" s="40"/>
    </row>
    <row r="28" spans="1:24">
      <c r="A28" s="107" t="s">
        <v>394</v>
      </c>
      <c r="B28" s="108"/>
      <c r="C28" s="108"/>
      <c r="D28" s="108"/>
      <c r="E28" s="108"/>
      <c r="F28" s="109">
        <f t="shared" si="2"/>
        <v>0</v>
      </c>
      <c r="G28" s="38"/>
      <c r="H28" s="112" t="s">
        <v>395</v>
      </c>
      <c r="I28" s="112">
        <f>Справочно_Нетто!AS7</f>
        <v>0</v>
      </c>
      <c r="J28" s="112">
        <f>Справочно_Нетто!AS9</f>
        <v>60</v>
      </c>
      <c r="K28" s="112">
        <f>Справочно_Нетто!AS11</f>
        <v>8.6999999999999993</v>
      </c>
      <c r="L28" s="112">
        <f>Справочно_Нетто!AS13</f>
        <v>45</v>
      </c>
      <c r="M28" s="111">
        <f t="shared" si="13"/>
        <v>113.7</v>
      </c>
      <c r="N28" s="39"/>
      <c r="O28" s="112" t="s">
        <v>396</v>
      </c>
      <c r="P28" s="112"/>
      <c r="Q28" s="112"/>
      <c r="R28" s="112"/>
      <c r="S28" s="112"/>
      <c r="T28" s="111">
        <f>SUM(P28:S28)</f>
        <v>0</v>
      </c>
      <c r="U28" s="40"/>
      <c r="V28" s="40"/>
      <c r="W28" s="40"/>
      <c r="X28" s="40"/>
    </row>
    <row r="29" spans="1:24">
      <c r="A29" s="107" t="s">
        <v>397</v>
      </c>
      <c r="B29" s="108"/>
      <c r="C29" s="108"/>
      <c r="D29" s="108"/>
      <c r="E29" s="108"/>
      <c r="F29" s="109">
        <f t="shared" si="2"/>
        <v>0</v>
      </c>
      <c r="G29" s="38"/>
      <c r="H29" s="112" t="s">
        <v>57</v>
      </c>
      <c r="I29" s="112">
        <f>Справочно_Нетто!E7</f>
        <v>0</v>
      </c>
      <c r="J29" s="112">
        <f>Справочно_Нетто!E9</f>
        <v>45</v>
      </c>
      <c r="K29" s="112">
        <f>Справочно_Нетто!E11</f>
        <v>0</v>
      </c>
      <c r="L29" s="112">
        <f>Справочно_Нетто!E13</f>
        <v>60</v>
      </c>
      <c r="M29" s="111">
        <f t="shared" si="13"/>
        <v>105</v>
      </c>
      <c r="N29" s="39"/>
      <c r="O29" s="112" t="s">
        <v>398</v>
      </c>
      <c r="P29" s="112"/>
      <c r="Q29" s="112"/>
      <c r="R29" s="112"/>
      <c r="S29" s="112"/>
      <c r="T29" s="111">
        <f t="shared" ref="T29:T31" si="15">SUM(P29:S29)</f>
        <v>0</v>
      </c>
      <c r="U29" s="40"/>
      <c r="V29" s="40"/>
      <c r="W29" s="40"/>
      <c r="X29" s="40"/>
    </row>
    <row r="30" spans="1:24">
      <c r="A30" s="107" t="s">
        <v>399</v>
      </c>
      <c r="B30" s="108"/>
      <c r="C30" s="108"/>
      <c r="D30" s="108"/>
      <c r="E30" s="108"/>
      <c r="F30" s="109">
        <f t="shared" si="2"/>
        <v>0</v>
      </c>
      <c r="G30" s="38"/>
      <c r="H30" s="112" t="s">
        <v>400</v>
      </c>
      <c r="I30" s="112"/>
      <c r="J30" s="112"/>
      <c r="K30" s="112"/>
      <c r="L30" s="112"/>
      <c r="M30" s="111">
        <f t="shared" si="13"/>
        <v>0</v>
      </c>
      <c r="N30" s="39"/>
      <c r="O30" s="112" t="s">
        <v>401</v>
      </c>
      <c r="P30" s="112"/>
      <c r="Q30" s="112"/>
      <c r="R30" s="112"/>
      <c r="S30" s="112"/>
      <c r="T30" s="111">
        <f t="shared" si="15"/>
        <v>0</v>
      </c>
      <c r="U30" s="40"/>
      <c r="V30" s="40"/>
      <c r="W30" s="40"/>
      <c r="X30" s="40"/>
    </row>
    <row r="31" spans="1:24">
      <c r="A31" s="107" t="s">
        <v>402</v>
      </c>
      <c r="B31" s="108"/>
      <c r="C31" s="108"/>
      <c r="D31" s="108"/>
      <c r="E31" s="108"/>
      <c r="F31" s="109">
        <f t="shared" si="2"/>
        <v>0</v>
      </c>
      <c r="G31" s="38"/>
      <c r="H31" s="112" t="s">
        <v>403</v>
      </c>
      <c r="I31" s="112">
        <f>Справочно_Нетто!C7</f>
        <v>0</v>
      </c>
      <c r="J31" s="112">
        <f>Справочно_Нетто!C9</f>
        <v>0</v>
      </c>
      <c r="K31" s="112">
        <f>Справочно_Нетто!C11</f>
        <v>5.4</v>
      </c>
      <c r="L31" s="112">
        <f>Справочно_Нетто!C13</f>
        <v>0</v>
      </c>
      <c r="M31" s="111">
        <f t="shared" si="13"/>
        <v>5.4</v>
      </c>
      <c r="N31" s="39"/>
      <c r="O31" s="112"/>
      <c r="P31" s="112"/>
      <c r="Q31" s="112"/>
      <c r="R31" s="112"/>
      <c r="S31" s="112"/>
      <c r="T31" s="111">
        <f t="shared" si="15"/>
        <v>0</v>
      </c>
      <c r="U31" s="40"/>
      <c r="V31" s="40"/>
      <c r="W31" s="40"/>
      <c r="X31" s="40"/>
    </row>
    <row r="32" spans="1:24">
      <c r="A32" s="107" t="s">
        <v>404</v>
      </c>
      <c r="B32" s="108"/>
      <c r="C32" s="108"/>
      <c r="D32" s="108"/>
      <c r="E32" s="108"/>
      <c r="F32" s="109">
        <f t="shared" si="2"/>
        <v>0</v>
      </c>
      <c r="G32" s="38"/>
      <c r="H32" s="112" t="s">
        <v>71</v>
      </c>
      <c r="I32" s="112">
        <f>Справочно_Нетто!B7</f>
        <v>0</v>
      </c>
      <c r="J32" s="112">
        <f>Справочно_Нетто!B9</f>
        <v>30</v>
      </c>
      <c r="K32" s="112">
        <f>Справочно_Нетто!B11</f>
        <v>0</v>
      </c>
      <c r="L32" s="112">
        <f>Справочно_Нетто!B13</f>
        <v>30</v>
      </c>
      <c r="M32" s="111">
        <f t="shared" si="13"/>
        <v>60</v>
      </c>
      <c r="N32" s="39"/>
      <c r="O32" s="39"/>
      <c r="P32" s="39"/>
      <c r="Q32" s="39"/>
      <c r="R32" s="39"/>
      <c r="S32" s="39"/>
      <c r="T32" s="42"/>
      <c r="U32" s="40"/>
      <c r="V32" s="40"/>
      <c r="W32" s="40"/>
      <c r="X32" s="40"/>
    </row>
    <row r="33" spans="1:24" ht="28">
      <c r="A33" s="107" t="s">
        <v>405</v>
      </c>
      <c r="B33" s="108">
        <f>Справочно_Нетто!T7</f>
        <v>7</v>
      </c>
      <c r="C33" s="108">
        <f>Справочно_Нетто!T9</f>
        <v>0</v>
      </c>
      <c r="D33" s="108">
        <f>Справочно_Нетто!T11</f>
        <v>13.9</v>
      </c>
      <c r="E33" s="108">
        <f>Справочно_Нетто!T13</f>
        <v>0</v>
      </c>
      <c r="F33" s="109">
        <f t="shared" si="2"/>
        <v>20.9</v>
      </c>
      <c r="G33" s="38"/>
      <c r="H33" s="112" t="s">
        <v>406</v>
      </c>
      <c r="I33" s="112"/>
      <c r="J33" s="112"/>
      <c r="K33" s="112"/>
      <c r="L33" s="112"/>
      <c r="M33" s="111">
        <f t="shared" si="13"/>
        <v>0</v>
      </c>
      <c r="N33" s="39"/>
      <c r="O33" s="112" t="s">
        <v>407</v>
      </c>
      <c r="P33" s="105" t="s">
        <v>339</v>
      </c>
      <c r="Q33" s="105" t="s">
        <v>575</v>
      </c>
      <c r="R33" s="105" t="s">
        <v>340</v>
      </c>
      <c r="S33" s="105" t="s">
        <v>53</v>
      </c>
      <c r="T33" s="114" t="s">
        <v>341</v>
      </c>
      <c r="U33" s="40"/>
      <c r="V33" s="40"/>
      <c r="W33" s="40"/>
      <c r="X33" s="40"/>
    </row>
    <row r="34" spans="1:24">
      <c r="A34" s="107" t="s">
        <v>408</v>
      </c>
      <c r="B34" s="108"/>
      <c r="C34" s="108"/>
      <c r="D34" s="108"/>
      <c r="E34" s="108"/>
      <c r="F34" s="109">
        <f t="shared" si="2"/>
        <v>0</v>
      </c>
      <c r="G34" s="38"/>
      <c r="H34" s="112" t="s">
        <v>543</v>
      </c>
      <c r="I34" s="112">
        <f>Справочно_Нетто!AC7</f>
        <v>3</v>
      </c>
      <c r="J34" s="112">
        <f>Справочно_Нетто!AC9</f>
        <v>0</v>
      </c>
      <c r="K34" s="112">
        <f>Справочно_Нетто!AC11</f>
        <v>0</v>
      </c>
      <c r="L34" s="112">
        <f>Справочно_Нетто!AC13</f>
        <v>0</v>
      </c>
      <c r="M34" s="111">
        <f t="shared" si="13"/>
        <v>3</v>
      </c>
      <c r="N34" s="39"/>
      <c r="O34" s="110" t="s">
        <v>344</v>
      </c>
      <c r="P34" s="111">
        <f>P35*1.36+P36*1.36+P37+P38*1.36</f>
        <v>23.8</v>
      </c>
      <c r="Q34" s="111">
        <v>0</v>
      </c>
      <c r="R34" s="111">
        <f>R35*1.36+R36*1.36+R37+R38*1.36</f>
        <v>66.64</v>
      </c>
      <c r="S34" s="111">
        <f>S35*1.36+S36*1.36+S37+S38*1.36</f>
        <v>0</v>
      </c>
      <c r="T34" s="111">
        <f>T35*1.36+T36*1.36+T37+T38*1.36</f>
        <v>90.440000000000012</v>
      </c>
      <c r="U34" s="44">
        <f>SUM(T35:T38)</f>
        <v>66.5</v>
      </c>
      <c r="V34" s="40"/>
      <c r="W34" s="40"/>
      <c r="X34" s="40"/>
    </row>
    <row r="35" spans="1:24">
      <c r="A35" s="107" t="s">
        <v>409</v>
      </c>
      <c r="B35" s="109">
        <f>I66</f>
        <v>0</v>
      </c>
      <c r="C35" s="109">
        <f>J66</f>
        <v>0</v>
      </c>
      <c r="D35" s="109">
        <f>K66</f>
        <v>0</v>
      </c>
      <c r="E35" s="109">
        <f>L66</f>
        <v>0</v>
      </c>
      <c r="F35" s="109">
        <f t="shared" si="2"/>
        <v>0</v>
      </c>
      <c r="G35" s="38"/>
      <c r="H35" s="112" t="s">
        <v>410</v>
      </c>
      <c r="I35" s="112"/>
      <c r="J35" s="112"/>
      <c r="K35" s="112"/>
      <c r="L35" s="112"/>
      <c r="M35" s="111">
        <f t="shared" si="13"/>
        <v>0</v>
      </c>
      <c r="N35" s="39"/>
      <c r="O35" s="112" t="s">
        <v>411</v>
      </c>
      <c r="P35" s="112"/>
      <c r="Q35" s="112"/>
      <c r="R35" s="112"/>
      <c r="S35" s="112"/>
      <c r="T35" s="111">
        <f>SUM(P35:S35)</f>
        <v>0</v>
      </c>
      <c r="U35" s="40"/>
      <c r="V35" s="40"/>
      <c r="W35" s="40"/>
      <c r="X35" s="40"/>
    </row>
    <row r="36" spans="1:24">
      <c r="A36" s="107" t="s">
        <v>412</v>
      </c>
      <c r="B36" s="108">
        <f>Справочно_Нетто!AG7+Справочно_Нетто!AH7</f>
        <v>12</v>
      </c>
      <c r="C36" s="108">
        <f>Справочно_Нетто!AG9+Справочно_Нетто!AH9</f>
        <v>5</v>
      </c>
      <c r="D36" s="108">
        <f>Справочно_Нетто!AG11+Справочно_Нетто!AH11</f>
        <v>12.9</v>
      </c>
      <c r="E36" s="108">
        <f>Справочно_Нетто!AG13+Справочно_Нетто!AH13</f>
        <v>5</v>
      </c>
      <c r="F36" s="109">
        <f t="shared" si="2"/>
        <v>34.9</v>
      </c>
      <c r="G36" s="38"/>
      <c r="H36" s="39"/>
      <c r="I36" s="39"/>
      <c r="J36" s="39"/>
      <c r="K36" s="39"/>
      <c r="L36" s="39"/>
      <c r="M36" s="43"/>
      <c r="N36" s="39"/>
      <c r="O36" s="112" t="s">
        <v>413</v>
      </c>
      <c r="P36" s="112"/>
      <c r="Q36" s="112"/>
      <c r="R36" s="112"/>
      <c r="S36" s="112"/>
      <c r="T36" s="111">
        <f t="shared" ref="T36:T37" si="16">SUM(P36:S36)</f>
        <v>0</v>
      </c>
      <c r="U36" s="40"/>
      <c r="V36" s="40"/>
      <c r="W36" s="40"/>
      <c r="X36" s="40"/>
    </row>
    <row r="37" spans="1:24" ht="28">
      <c r="A37" s="107" t="s">
        <v>414</v>
      </c>
      <c r="B37" s="108"/>
      <c r="C37" s="108"/>
      <c r="D37" s="108"/>
      <c r="E37" s="108"/>
      <c r="F37" s="109">
        <f t="shared" si="2"/>
        <v>0</v>
      </c>
      <c r="G37" s="38"/>
      <c r="H37" s="112" t="s">
        <v>415</v>
      </c>
      <c r="I37" s="105" t="s">
        <v>339</v>
      </c>
      <c r="J37" s="105" t="s">
        <v>575</v>
      </c>
      <c r="K37" s="105" t="s">
        <v>340</v>
      </c>
      <c r="L37" s="105" t="s">
        <v>53</v>
      </c>
      <c r="M37" s="114" t="s">
        <v>341</v>
      </c>
      <c r="N37" s="39"/>
      <c r="O37" s="112" t="s">
        <v>416</v>
      </c>
      <c r="P37" s="112"/>
      <c r="Q37" s="112"/>
      <c r="R37" s="112"/>
      <c r="S37" s="112"/>
      <c r="T37" s="111">
        <f t="shared" si="16"/>
        <v>0</v>
      </c>
      <c r="U37" s="40"/>
      <c r="V37" s="40"/>
      <c r="W37" s="40"/>
      <c r="X37" s="40"/>
    </row>
    <row r="38" spans="1:24">
      <c r="A38" s="107" t="s">
        <v>180</v>
      </c>
      <c r="B38" s="108">
        <f>Справочно_Нетто!AO7</f>
        <v>1</v>
      </c>
      <c r="C38" s="108">
        <f>Справочно_Нетто!AO9</f>
        <v>0</v>
      </c>
      <c r="D38" s="108">
        <f>Справочно_Нетто!AO11</f>
        <v>0</v>
      </c>
      <c r="E38" s="108">
        <f>Справочно_Нетто!AO13</f>
        <v>0</v>
      </c>
      <c r="F38" s="109">
        <f t="shared" si="2"/>
        <v>1</v>
      </c>
      <c r="G38" s="38"/>
      <c r="H38" s="110" t="s">
        <v>344</v>
      </c>
      <c r="I38" s="111">
        <f>SUM(I39:I42)</f>
        <v>0</v>
      </c>
      <c r="J38" s="111">
        <f t="shared" ref="J38:M38" si="17">SUM(J39:J42)</f>
        <v>0</v>
      </c>
      <c r="K38" s="111">
        <f t="shared" si="17"/>
        <v>0</v>
      </c>
      <c r="L38" s="111">
        <f t="shared" si="17"/>
        <v>0</v>
      </c>
      <c r="M38" s="111">
        <f t="shared" si="17"/>
        <v>0</v>
      </c>
      <c r="N38" s="39"/>
      <c r="O38" s="112" t="s">
        <v>417</v>
      </c>
      <c r="P38" s="112">
        <f>Справочно_Нетто!H7</f>
        <v>17.5</v>
      </c>
      <c r="Q38" s="112">
        <f>Справочно_Нетто!H9</f>
        <v>0</v>
      </c>
      <c r="R38" s="112">
        <f>Справочно_Нетто!H11</f>
        <v>49</v>
      </c>
      <c r="S38" s="112">
        <f>Справочно_Нетто!H13</f>
        <v>0</v>
      </c>
      <c r="T38" s="111">
        <f>SUM(P38:S38)</f>
        <v>66.5</v>
      </c>
      <c r="U38" s="40"/>
      <c r="V38" s="40"/>
      <c r="W38" s="40"/>
      <c r="X38" s="40"/>
    </row>
    <row r="39" spans="1:24">
      <c r="A39" s="107" t="s">
        <v>418</v>
      </c>
      <c r="B39" s="108"/>
      <c r="C39" s="108"/>
      <c r="D39" s="108"/>
      <c r="E39" s="108"/>
      <c r="F39" s="109">
        <f t="shared" si="2"/>
        <v>0</v>
      </c>
      <c r="G39" s="38"/>
      <c r="H39" s="112" t="s">
        <v>419</v>
      </c>
      <c r="I39" s="112"/>
      <c r="J39" s="112"/>
      <c r="K39" s="112"/>
      <c r="L39" s="112"/>
      <c r="M39" s="111">
        <f>SUM(I39:L39)</f>
        <v>0</v>
      </c>
      <c r="N39" s="39"/>
      <c r="O39" s="39"/>
      <c r="P39" s="39"/>
      <c r="Q39" s="39"/>
      <c r="R39" s="39"/>
      <c r="S39" s="39"/>
      <c r="T39" s="42"/>
      <c r="U39" s="40"/>
      <c r="V39" s="40"/>
      <c r="W39" s="40"/>
      <c r="X39" s="40"/>
    </row>
    <row r="40" spans="1:24" ht="28">
      <c r="A40" s="107" t="s">
        <v>420</v>
      </c>
      <c r="B40" s="108">
        <f>Справочно_Нетто!F7</f>
        <v>1</v>
      </c>
      <c r="C40" s="108">
        <f>Справочно_Нетто!F9</f>
        <v>0</v>
      </c>
      <c r="D40" s="108">
        <f>Справочно_Нетто!F11</f>
        <v>2</v>
      </c>
      <c r="E40" s="108">
        <f>Справочно_Нетто!F13</f>
        <v>0</v>
      </c>
      <c r="F40" s="109">
        <f t="shared" si="2"/>
        <v>3</v>
      </c>
      <c r="G40" s="45"/>
      <c r="H40" s="112" t="s">
        <v>421</v>
      </c>
      <c r="I40" s="112"/>
      <c r="J40" s="112"/>
      <c r="K40" s="112"/>
      <c r="L40" s="112"/>
      <c r="M40" s="111">
        <f t="shared" ref="M40" si="18">SUM(I40:L40)</f>
        <v>0</v>
      </c>
      <c r="N40" s="39"/>
      <c r="O40" s="112" t="s">
        <v>422</v>
      </c>
      <c r="P40" s="105" t="s">
        <v>339</v>
      </c>
      <c r="Q40" s="105" t="s">
        <v>575</v>
      </c>
      <c r="R40" s="105" t="s">
        <v>340</v>
      </c>
      <c r="S40" s="105" t="s">
        <v>53</v>
      </c>
      <c r="T40" s="114" t="s">
        <v>341</v>
      </c>
      <c r="U40" s="40"/>
      <c r="V40" s="40"/>
      <c r="W40" s="40"/>
      <c r="X40" s="40"/>
    </row>
    <row r="41" spans="1:24">
      <c r="A41" s="107" t="s">
        <v>423</v>
      </c>
      <c r="B41" s="108">
        <f>Справочно_Нетто!AJ7</f>
        <v>1.6</v>
      </c>
      <c r="C41" s="108">
        <f>Справочно_Нетто!AJ9</f>
        <v>0</v>
      </c>
      <c r="D41" s="108">
        <f>Справочно_Нетто!AJ11</f>
        <v>3.15</v>
      </c>
      <c r="E41" s="108">
        <f>Справочно_Нетто!AJ13</f>
        <v>0</v>
      </c>
      <c r="F41" s="109">
        <f t="shared" si="2"/>
        <v>4.75</v>
      </c>
      <c r="G41" s="38"/>
      <c r="H41" s="112" t="s">
        <v>424</v>
      </c>
      <c r="I41" s="112"/>
      <c r="J41" s="112"/>
      <c r="K41" s="112"/>
      <c r="L41" s="112"/>
      <c r="M41" s="111">
        <f>SUM(I41:L41)</f>
        <v>0</v>
      </c>
      <c r="N41" s="39"/>
      <c r="O41" s="110" t="s">
        <v>344</v>
      </c>
      <c r="P41" s="111">
        <f>SUM(P42:P44)</f>
        <v>41.4</v>
      </c>
      <c r="Q41" s="111">
        <f>SUM(Q42:Q44)</f>
        <v>0</v>
      </c>
      <c r="R41" s="111">
        <f>SUM(R42:R44)</f>
        <v>40.299999999999997</v>
      </c>
      <c r="S41" s="111">
        <f>SUM(S42:S44)</f>
        <v>0</v>
      </c>
      <c r="T41" s="111">
        <f>SUM(T42:T44)</f>
        <v>81.7</v>
      </c>
      <c r="U41" s="40"/>
      <c r="V41" s="40"/>
      <c r="W41" s="40"/>
      <c r="X41" s="40"/>
    </row>
    <row r="42" spans="1:24">
      <c r="A42" s="107" t="s">
        <v>425</v>
      </c>
      <c r="B42" s="108"/>
      <c r="C42" s="108"/>
      <c r="D42" s="108"/>
      <c r="E42" s="108"/>
      <c r="F42" s="109">
        <f t="shared" si="2"/>
        <v>0</v>
      </c>
      <c r="G42" s="38"/>
      <c r="H42" s="112" t="s">
        <v>426</v>
      </c>
      <c r="I42" s="112"/>
      <c r="J42" s="112"/>
      <c r="K42" s="112"/>
      <c r="L42" s="112"/>
      <c r="M42" s="111">
        <v>0</v>
      </c>
      <c r="N42" s="39"/>
      <c r="O42" s="112" t="s">
        <v>427</v>
      </c>
      <c r="P42" s="112">
        <f>Справочно_Нетто!AE7</f>
        <v>3</v>
      </c>
      <c r="Q42" s="112">
        <f>Справочно_Нетто!AE9</f>
        <v>0</v>
      </c>
      <c r="R42" s="112">
        <f>Справочно_Нетто!AE11</f>
        <v>0</v>
      </c>
      <c r="S42" s="112">
        <f>Справочно_Нетто!AE13</f>
        <v>0</v>
      </c>
      <c r="T42" s="111">
        <f>SUM(P42:S42)</f>
        <v>3</v>
      </c>
      <c r="U42" s="40"/>
      <c r="V42" s="40"/>
      <c r="W42" s="40"/>
      <c r="X42" s="40"/>
    </row>
    <row r="43" spans="1:24">
      <c r="A43" s="107" t="s">
        <v>428</v>
      </c>
      <c r="B43" s="108">
        <f>Справочно_Нетто!R7</f>
        <v>0</v>
      </c>
      <c r="C43" s="108">
        <f>Справочно_Нетто!R9</f>
        <v>0</v>
      </c>
      <c r="D43" s="108">
        <f>Справочно_Нетто!R11</f>
        <v>0.08</v>
      </c>
      <c r="E43" s="108">
        <f>Справочно_Нетто!R13</f>
        <v>0</v>
      </c>
      <c r="F43" s="109">
        <f t="shared" si="2"/>
        <v>0.08</v>
      </c>
      <c r="G43" s="38"/>
      <c r="H43" s="39"/>
      <c r="I43" s="39"/>
      <c r="J43" s="39"/>
      <c r="K43" s="39"/>
      <c r="L43" s="39"/>
      <c r="M43" s="43"/>
      <c r="N43" s="39"/>
      <c r="O43" s="112" t="s">
        <v>429</v>
      </c>
      <c r="P43" s="112">
        <f>Справочно_Нетто!AN7</f>
        <v>13.4</v>
      </c>
      <c r="Q43" s="112">
        <f>Справочно_Нетто!AN9</f>
        <v>0</v>
      </c>
      <c r="R43" s="112">
        <f>Справочно_Нетто!AN11</f>
        <v>15.3</v>
      </c>
      <c r="S43" s="112">
        <f>Справочно_Нетто!AN13</f>
        <v>0</v>
      </c>
      <c r="T43" s="111">
        <f t="shared" ref="T43" si="19">SUM(P43:S43)</f>
        <v>28.700000000000003</v>
      </c>
      <c r="U43" s="40"/>
      <c r="V43" s="40"/>
      <c r="W43" s="40"/>
      <c r="X43" s="40"/>
    </row>
    <row r="44" spans="1:24" ht="28">
      <c r="A44" s="107" t="s">
        <v>552</v>
      </c>
      <c r="B44" s="108"/>
      <c r="C44" s="108"/>
      <c r="D44" s="115"/>
      <c r="E44" s="115"/>
      <c r="F44" s="109">
        <f t="shared" si="2"/>
        <v>0</v>
      </c>
      <c r="G44" s="38"/>
      <c r="H44" s="110" t="s">
        <v>344</v>
      </c>
      <c r="I44" s="111">
        <f>SUM(I45:I57)</f>
        <v>60.6</v>
      </c>
      <c r="J44" s="111">
        <f t="shared" ref="J44:M44" si="20">SUM(J45:J57)</f>
        <v>0</v>
      </c>
      <c r="K44" s="111">
        <f t="shared" si="20"/>
        <v>117.8</v>
      </c>
      <c r="L44" s="111">
        <f t="shared" si="20"/>
        <v>0</v>
      </c>
      <c r="M44" s="111">
        <f t="shared" si="20"/>
        <v>178.39999999999998</v>
      </c>
      <c r="N44" s="39"/>
      <c r="O44" s="112" t="s">
        <v>430</v>
      </c>
      <c r="P44" s="112">
        <f>Справочно_Нетто!AR7</f>
        <v>25</v>
      </c>
      <c r="Q44" s="112">
        <f>Справочно_Нетто!AR9</f>
        <v>0</v>
      </c>
      <c r="R44" s="112">
        <f>Справочно_Нетто!AR11</f>
        <v>25</v>
      </c>
      <c r="S44" s="112">
        <f>Справочно_Нетто!AR13</f>
        <v>0</v>
      </c>
      <c r="T44" s="111">
        <f>SUM(P44:S44)</f>
        <v>50</v>
      </c>
      <c r="U44" s="40"/>
      <c r="V44" s="40"/>
      <c r="W44" s="40"/>
      <c r="X44" s="40"/>
    </row>
    <row r="45" spans="1:24">
      <c r="A45" s="106" t="s">
        <v>431</v>
      </c>
      <c r="B45" s="116">
        <f>(SUM(B5:B44))</f>
        <v>331.90000000000003</v>
      </c>
      <c r="C45" s="116">
        <f>(SUM(C5:C44))</f>
        <v>184</v>
      </c>
      <c r="D45" s="116">
        <f>(SUM(D5:D44))-D8</f>
        <v>496.51999999999992</v>
      </c>
      <c r="E45" s="116">
        <f>(SUM(E5:E44))-E8</f>
        <v>184</v>
      </c>
      <c r="F45" s="116">
        <f>(SUM(F5:F44))-F8</f>
        <v>1196.42</v>
      </c>
      <c r="G45" s="38"/>
      <c r="H45" s="112" t="s">
        <v>432</v>
      </c>
      <c r="I45" s="112">
        <f>Справочно_Нетто!I7</f>
        <v>17.3</v>
      </c>
      <c r="J45" s="112">
        <f>Справочно_Нетто!I9</f>
        <v>0</v>
      </c>
      <c r="K45" s="112">
        <f>Справочно_Нетто!I11</f>
        <v>33.700000000000003</v>
      </c>
      <c r="L45" s="112">
        <f>Справочно_Нетто!I13</f>
        <v>0</v>
      </c>
      <c r="M45" s="111">
        <f>SUM(I45:L45)</f>
        <v>51</v>
      </c>
      <c r="N45" s="39"/>
      <c r="O45" s="39"/>
      <c r="P45" s="39"/>
      <c r="Q45" s="39"/>
      <c r="R45" s="39"/>
      <c r="S45" s="39"/>
      <c r="T45" s="42"/>
      <c r="U45" s="40"/>
      <c r="V45" s="40"/>
      <c r="W45" s="40"/>
      <c r="X45" s="40"/>
    </row>
    <row r="46" spans="1:24" ht="28">
      <c r="A46" s="46"/>
      <c r="B46" s="47"/>
      <c r="C46" s="47"/>
      <c r="D46" s="48"/>
      <c r="E46" s="48"/>
      <c r="F46" s="233">
        <f>Справочно_Нетто!AT15-'Справочно_НЕТТО Свод'!F45+'Справочно_НЕТТО Свод'!T34-'Справочно_НЕТТО Свод'!U34</f>
        <v>1.8474111129762605E-13</v>
      </c>
      <c r="G46" s="234"/>
      <c r="H46" s="112" t="s">
        <v>433</v>
      </c>
      <c r="I46" s="112"/>
      <c r="J46" s="112"/>
      <c r="K46" s="112"/>
      <c r="L46" s="112"/>
      <c r="M46" s="111">
        <f t="shared" ref="M46:M57" si="21">SUM(I46:L46)</f>
        <v>0</v>
      </c>
      <c r="N46" s="39"/>
      <c r="O46" s="112" t="s">
        <v>434</v>
      </c>
      <c r="P46" s="105" t="s">
        <v>339</v>
      </c>
      <c r="Q46" s="105" t="s">
        <v>575</v>
      </c>
      <c r="R46" s="105" t="s">
        <v>340</v>
      </c>
      <c r="S46" s="105" t="s">
        <v>53</v>
      </c>
      <c r="T46" s="114" t="s">
        <v>341</v>
      </c>
      <c r="U46" s="40"/>
      <c r="V46" s="40"/>
      <c r="W46" s="40"/>
      <c r="X46" s="40"/>
    </row>
    <row r="47" spans="1:24">
      <c r="A47" s="49"/>
      <c r="B47" s="50"/>
      <c r="C47" s="50"/>
      <c r="D47" s="50"/>
      <c r="E47" s="50"/>
      <c r="F47" s="235"/>
      <c r="G47" s="234"/>
      <c r="H47" s="112" t="s">
        <v>435</v>
      </c>
      <c r="I47" s="112">
        <f>Справочно_Нетто!V7</f>
        <v>15.5</v>
      </c>
      <c r="J47" s="112">
        <f>Справочно_Нетто!V9</f>
        <v>0</v>
      </c>
      <c r="K47" s="112">
        <f>Справочно_Нетто!V11</f>
        <v>27.8</v>
      </c>
      <c r="L47" s="112">
        <f>Справочно_Нетто!V13</f>
        <v>0</v>
      </c>
      <c r="M47" s="111">
        <f t="shared" si="21"/>
        <v>43.3</v>
      </c>
      <c r="N47" s="39"/>
      <c r="O47" s="110" t="s">
        <v>344</v>
      </c>
      <c r="P47" s="111">
        <f>SUM(P48:P53)</f>
        <v>0</v>
      </c>
      <c r="Q47" s="111"/>
      <c r="R47" s="111">
        <f>SUM(R48:R53)</f>
        <v>5.55</v>
      </c>
      <c r="S47" s="111">
        <f>SUM(S48:S53)</f>
        <v>0</v>
      </c>
      <c r="T47" s="111">
        <f>SUM(T48:T53)</f>
        <v>5.55</v>
      </c>
      <c r="U47" s="40"/>
      <c r="V47" s="40"/>
      <c r="W47" s="40"/>
      <c r="X47" s="40"/>
    </row>
    <row r="48" spans="1:24">
      <c r="A48" s="49"/>
      <c r="B48" s="50"/>
      <c r="C48" s="50"/>
      <c r="D48" s="50"/>
      <c r="E48" s="50"/>
      <c r="F48" s="235"/>
      <c r="G48" s="234"/>
      <c r="H48" s="112" t="s">
        <v>436</v>
      </c>
      <c r="I48" s="112">
        <f>Справочно_Нетто!AI7</f>
        <v>0</v>
      </c>
      <c r="J48" s="112">
        <f>Справочно_Нетто!AI9</f>
        <v>0</v>
      </c>
      <c r="K48" s="112">
        <f>Справочно_Нетто!AI11</f>
        <v>21.5</v>
      </c>
      <c r="L48" s="112">
        <f>Справочно_Нетто!AI13</f>
        <v>0</v>
      </c>
      <c r="M48" s="111">
        <f t="shared" si="21"/>
        <v>21.5</v>
      </c>
      <c r="N48" s="39"/>
      <c r="O48" s="112" t="s">
        <v>437</v>
      </c>
      <c r="P48" s="112"/>
      <c r="Q48" s="112"/>
      <c r="R48" s="112"/>
      <c r="S48" s="112"/>
      <c r="T48" s="111">
        <f>SUM(P48:S48)</f>
        <v>0</v>
      </c>
      <c r="U48" s="40"/>
      <c r="V48" s="40"/>
      <c r="W48" s="40"/>
      <c r="X48" s="40"/>
    </row>
    <row r="49" spans="1:24">
      <c r="A49" s="49"/>
      <c r="B49" s="50"/>
      <c r="C49" s="50"/>
      <c r="D49" s="50"/>
      <c r="E49" s="50"/>
      <c r="F49" s="235"/>
      <c r="G49" s="234"/>
      <c r="H49" s="112" t="s">
        <v>438</v>
      </c>
      <c r="I49" s="112">
        <f>Справочно_Нетто!S7</f>
        <v>21.5</v>
      </c>
      <c r="J49" s="112">
        <f>Справочно_Нетто!S9</f>
        <v>0</v>
      </c>
      <c r="K49" s="112">
        <f>Справочно_Нетто!S11</f>
        <v>23.7</v>
      </c>
      <c r="L49" s="112">
        <f>Справочно_Нетто!S13</f>
        <v>0</v>
      </c>
      <c r="M49" s="111">
        <f t="shared" si="21"/>
        <v>45.2</v>
      </c>
      <c r="N49" s="39"/>
      <c r="O49" s="112" t="s">
        <v>439</v>
      </c>
      <c r="P49" s="112"/>
      <c r="Q49" s="112"/>
      <c r="R49" s="112"/>
      <c r="S49" s="112"/>
      <c r="T49" s="111">
        <f t="shared" ref="T49:T53" si="22">SUM(P49:S49)</f>
        <v>0</v>
      </c>
      <c r="U49" s="40"/>
      <c r="V49" s="40"/>
      <c r="W49" s="40"/>
      <c r="X49" s="40"/>
    </row>
    <row r="50" spans="1:24">
      <c r="A50" s="49"/>
      <c r="B50" s="50"/>
      <c r="C50" s="50"/>
      <c r="D50" s="50"/>
      <c r="E50" s="50"/>
      <c r="F50" s="235"/>
      <c r="G50" s="234"/>
      <c r="H50" s="112" t="s">
        <v>440</v>
      </c>
      <c r="I50" s="112"/>
      <c r="J50" s="112"/>
      <c r="K50" s="112"/>
      <c r="L50" s="112"/>
      <c r="M50" s="111">
        <f t="shared" si="21"/>
        <v>0</v>
      </c>
      <c r="N50" s="39"/>
      <c r="O50" s="112" t="s">
        <v>441</v>
      </c>
      <c r="P50" s="112">
        <f>Справочно_Нетто!AL7</f>
        <v>0</v>
      </c>
      <c r="Q50" s="112">
        <f>Справочно_Нетто!AL9</f>
        <v>0</v>
      </c>
      <c r="R50" s="112">
        <f>Справочно_Нетто!AL11</f>
        <v>5.55</v>
      </c>
      <c r="S50" s="112">
        <f>Справочно_Нетто!AL13</f>
        <v>0</v>
      </c>
      <c r="T50" s="111">
        <f t="shared" si="22"/>
        <v>5.55</v>
      </c>
      <c r="U50" s="40"/>
      <c r="V50" s="40"/>
      <c r="W50" s="40"/>
      <c r="X50" s="40"/>
    </row>
    <row r="51" spans="1:24">
      <c r="A51" s="49"/>
      <c r="B51" s="50"/>
      <c r="C51" s="50"/>
      <c r="D51" s="50"/>
      <c r="E51" s="50"/>
      <c r="F51" s="235"/>
      <c r="G51" s="234"/>
      <c r="H51" s="112" t="s">
        <v>442</v>
      </c>
      <c r="I51" s="112">
        <f>Справочно_Нетто!G7+Справочно_Нетто!P7+Справочно_Нетто!AD7</f>
        <v>6</v>
      </c>
      <c r="J51" s="112">
        <f>Справочно_Нетто!G9+Справочно_Нетто!P9+Справочно_Нетто!AD9</f>
        <v>0</v>
      </c>
      <c r="K51" s="112">
        <f>Справочно_Нетто!G11+Справочно_Нетто!P11+Справочно_Нетто!AD11</f>
        <v>11.1</v>
      </c>
      <c r="L51" s="112">
        <f>Справочно_Нетто!G13+Справочно_Нетто!P13+Справочно_Нетто!AD13</f>
        <v>0</v>
      </c>
      <c r="M51" s="111">
        <f t="shared" si="21"/>
        <v>17.100000000000001</v>
      </c>
      <c r="N51" s="39"/>
      <c r="O51" s="112" t="s">
        <v>443</v>
      </c>
      <c r="P51" s="112"/>
      <c r="Q51" s="112"/>
      <c r="R51" s="112"/>
      <c r="S51" s="112"/>
      <c r="T51" s="111">
        <f t="shared" si="22"/>
        <v>0</v>
      </c>
      <c r="U51" s="40"/>
      <c r="V51" s="40"/>
      <c r="W51" s="40"/>
      <c r="X51" s="40"/>
    </row>
    <row r="52" spans="1:24">
      <c r="A52" s="49"/>
      <c r="B52" s="50"/>
      <c r="C52" s="50"/>
      <c r="D52" s="50"/>
      <c r="E52" s="50"/>
      <c r="F52" s="235"/>
      <c r="G52" s="234"/>
      <c r="H52" s="112" t="s">
        <v>444</v>
      </c>
      <c r="I52" s="112">
        <f>Справочно_Нетто!AF7</f>
        <v>0.2</v>
      </c>
      <c r="J52" s="112">
        <f>Справочно_Нетто!AF9</f>
        <v>0</v>
      </c>
      <c r="K52" s="112">
        <f>Справочно_Нетто!AF11</f>
        <v>0</v>
      </c>
      <c r="L52" s="112">
        <f>Справочно_Нетто!AF13</f>
        <v>0</v>
      </c>
      <c r="M52" s="111">
        <f t="shared" si="21"/>
        <v>0.2</v>
      </c>
      <c r="N52" s="39"/>
      <c r="O52" s="112" t="s">
        <v>445</v>
      </c>
      <c r="P52" s="112"/>
      <c r="Q52" s="112"/>
      <c r="R52" s="112"/>
      <c r="S52" s="112"/>
      <c r="T52" s="111">
        <f t="shared" si="22"/>
        <v>0</v>
      </c>
      <c r="U52" s="40"/>
      <c r="V52" s="40"/>
      <c r="W52" s="40"/>
      <c r="X52" s="40"/>
    </row>
    <row r="53" spans="1:24">
      <c r="A53" s="49"/>
      <c r="B53" s="50"/>
      <c r="C53" s="50"/>
      <c r="D53" s="50"/>
      <c r="E53" s="50"/>
      <c r="F53" s="235"/>
      <c r="G53" s="234"/>
      <c r="H53" s="112" t="s">
        <v>446</v>
      </c>
      <c r="I53" s="112"/>
      <c r="J53" s="112"/>
      <c r="K53" s="112"/>
      <c r="L53" s="112"/>
      <c r="M53" s="111">
        <f>SUM(I53:L53)</f>
        <v>0</v>
      </c>
      <c r="N53" s="39"/>
      <c r="O53" s="112" t="s">
        <v>447</v>
      </c>
      <c r="P53" s="112"/>
      <c r="Q53" s="112"/>
      <c r="R53" s="112"/>
      <c r="S53" s="112"/>
      <c r="T53" s="111">
        <f t="shared" si="22"/>
        <v>0</v>
      </c>
      <c r="U53" s="40"/>
      <c r="V53" s="40"/>
      <c r="W53" s="40"/>
      <c r="X53" s="40"/>
    </row>
    <row r="54" spans="1:24">
      <c r="A54" s="49"/>
      <c r="B54" s="50"/>
      <c r="C54" s="50"/>
      <c r="D54" s="50"/>
      <c r="E54" s="50"/>
      <c r="F54" s="235"/>
      <c r="G54" s="234"/>
      <c r="H54" s="112" t="s">
        <v>448</v>
      </c>
      <c r="I54" s="112"/>
      <c r="J54" s="112"/>
      <c r="K54" s="112"/>
      <c r="L54" s="112"/>
      <c r="M54" s="111">
        <f>SUM(I54:L54)</f>
        <v>0</v>
      </c>
      <c r="N54" s="39"/>
      <c r="O54" s="40"/>
      <c r="P54" s="40"/>
      <c r="Q54" s="40"/>
      <c r="R54" s="40"/>
      <c r="S54" s="40"/>
      <c r="T54" s="42"/>
      <c r="U54" s="40"/>
      <c r="V54" s="40"/>
      <c r="W54" s="40"/>
      <c r="X54" s="40"/>
    </row>
    <row r="55" spans="1:24" ht="28">
      <c r="A55" s="49"/>
      <c r="B55" s="50"/>
      <c r="C55" s="50"/>
      <c r="D55" s="50"/>
      <c r="E55" s="50"/>
      <c r="F55" s="235"/>
      <c r="G55" s="236"/>
      <c r="H55" s="112" t="s">
        <v>449</v>
      </c>
      <c r="I55" s="112"/>
      <c r="J55" s="112"/>
      <c r="K55" s="112"/>
      <c r="L55" s="112"/>
      <c r="M55" s="111">
        <f t="shared" si="21"/>
        <v>0</v>
      </c>
      <c r="N55" s="40"/>
      <c r="O55" s="112" t="s">
        <v>392</v>
      </c>
      <c r="P55" s="105" t="s">
        <v>339</v>
      </c>
      <c r="Q55" s="105" t="s">
        <v>575</v>
      </c>
      <c r="R55" s="105" t="s">
        <v>340</v>
      </c>
      <c r="S55" s="105" t="s">
        <v>53</v>
      </c>
      <c r="T55" s="114" t="s">
        <v>341</v>
      </c>
      <c r="U55" s="40"/>
      <c r="V55" s="40"/>
      <c r="W55" s="40"/>
      <c r="X55" s="40"/>
    </row>
    <row r="56" spans="1:24">
      <c r="A56" s="49"/>
      <c r="B56" s="50"/>
      <c r="C56" s="50"/>
      <c r="D56" s="50"/>
      <c r="E56" s="50"/>
      <c r="F56" s="235"/>
      <c r="G56" s="236"/>
      <c r="H56" s="112" t="s">
        <v>450</v>
      </c>
      <c r="I56" s="112">
        <f>Справочно_Нетто!AP7</f>
        <v>0.1</v>
      </c>
      <c r="J56" s="112">
        <f>Справочно_Нетто!AP9</f>
        <v>0</v>
      </c>
      <c r="K56" s="112">
        <f>Справочно_Нетто!AP11</f>
        <v>0</v>
      </c>
      <c r="L56" s="112">
        <f>Справочно_Нетто!AP13</f>
        <v>0</v>
      </c>
      <c r="M56" s="111">
        <f>SUM(I56:L56)</f>
        <v>0.1</v>
      </c>
      <c r="N56" s="40"/>
      <c r="O56" s="110" t="s">
        <v>344</v>
      </c>
      <c r="P56" s="111"/>
      <c r="Q56" s="111"/>
      <c r="R56" s="111"/>
      <c r="S56" s="111"/>
      <c r="T56" s="111">
        <f>T57+T58/0.2+T59/0.15+T60</f>
        <v>0</v>
      </c>
      <c r="U56" s="44">
        <f>SUM(T57:T60)</f>
        <v>0</v>
      </c>
      <c r="V56" s="40"/>
      <c r="W56" s="40"/>
      <c r="X56" s="40"/>
    </row>
    <row r="57" spans="1:24">
      <c r="A57" s="49"/>
      <c r="B57" s="50"/>
      <c r="C57" s="50"/>
      <c r="D57" s="50"/>
      <c r="E57" s="50"/>
      <c r="F57" s="235"/>
      <c r="G57" s="236"/>
      <c r="H57" s="112" t="s">
        <v>451</v>
      </c>
      <c r="I57" s="112"/>
      <c r="J57" s="112"/>
      <c r="K57" s="112"/>
      <c r="L57" s="112"/>
      <c r="M57" s="111">
        <f t="shared" si="21"/>
        <v>0</v>
      </c>
      <c r="N57" s="40"/>
      <c r="O57" s="112" t="s">
        <v>392</v>
      </c>
      <c r="P57" s="112"/>
      <c r="Q57" s="112"/>
      <c r="R57" s="112"/>
      <c r="S57" s="112"/>
      <c r="T57" s="111">
        <f>SUM(P57:S57)</f>
        <v>0</v>
      </c>
      <c r="U57" s="40"/>
      <c r="V57" s="40"/>
      <c r="W57" s="40"/>
      <c r="X57" s="40"/>
    </row>
    <row r="58" spans="1:24">
      <c r="A58" s="49"/>
      <c r="B58" s="50"/>
      <c r="C58" s="50"/>
      <c r="D58" s="50"/>
      <c r="E58" s="50"/>
      <c r="F58" s="235"/>
      <c r="G58" s="236"/>
      <c r="H58" s="39"/>
      <c r="I58" s="39"/>
      <c r="J58" s="39"/>
      <c r="K58" s="39"/>
      <c r="L58" s="39"/>
      <c r="M58" s="43"/>
      <c r="N58" s="40"/>
      <c r="O58" s="112" t="s">
        <v>452</v>
      </c>
      <c r="P58" s="112"/>
      <c r="Q58" s="112"/>
      <c r="R58" s="112"/>
      <c r="S58" s="112"/>
      <c r="T58" s="111">
        <f t="shared" ref="T58:T59" si="23">SUM(P58:S58)</f>
        <v>0</v>
      </c>
      <c r="U58" s="40"/>
      <c r="V58" s="40"/>
      <c r="W58" s="40"/>
      <c r="X58" s="40"/>
    </row>
    <row r="59" spans="1:24" ht="28">
      <c r="A59" s="51"/>
      <c r="B59" s="52"/>
      <c r="C59" s="52"/>
      <c r="D59" s="52"/>
      <c r="E59" s="52"/>
      <c r="F59" s="237"/>
      <c r="G59" s="236">
        <f>SUM(M61:M63)</f>
        <v>0</v>
      </c>
      <c r="H59" s="112" t="s">
        <v>47</v>
      </c>
      <c r="I59" s="105" t="s">
        <v>339</v>
      </c>
      <c r="J59" s="105" t="s">
        <v>575</v>
      </c>
      <c r="K59" s="105" t="s">
        <v>340</v>
      </c>
      <c r="L59" s="105" t="s">
        <v>53</v>
      </c>
      <c r="M59" s="114" t="s">
        <v>341</v>
      </c>
      <c r="N59" s="40"/>
      <c r="O59" s="112" t="s">
        <v>453</v>
      </c>
      <c r="P59" s="112"/>
      <c r="Q59" s="112"/>
      <c r="R59" s="112"/>
      <c r="S59" s="112"/>
      <c r="T59" s="111">
        <f t="shared" si="23"/>
        <v>0</v>
      </c>
      <c r="U59" s="40"/>
      <c r="V59" s="40"/>
      <c r="W59" s="40"/>
      <c r="X59" s="40"/>
    </row>
    <row r="60" spans="1:24">
      <c r="A60" s="51"/>
      <c r="B60" s="52"/>
      <c r="C60" s="52"/>
      <c r="D60" s="52"/>
      <c r="E60" s="52"/>
      <c r="F60" s="237"/>
      <c r="G60" s="236"/>
      <c r="H60" s="110" t="s">
        <v>344</v>
      </c>
      <c r="I60" s="111">
        <f>I61+I62+I63/0.6</f>
        <v>0</v>
      </c>
      <c r="J60" s="111">
        <f t="shared" ref="J60:M60" si="24">J61+J62+J63/0.6</f>
        <v>0</v>
      </c>
      <c r="K60" s="111">
        <f t="shared" si="24"/>
        <v>0</v>
      </c>
      <c r="L60" s="111">
        <f t="shared" si="24"/>
        <v>0</v>
      </c>
      <c r="M60" s="111">
        <f t="shared" si="24"/>
        <v>0</v>
      </c>
      <c r="N60" s="40"/>
      <c r="O60" s="117" t="s">
        <v>454</v>
      </c>
      <c r="P60" s="117"/>
      <c r="Q60" s="117"/>
      <c r="R60" s="117"/>
      <c r="S60" s="117"/>
      <c r="T60" s="111">
        <f>SUM(P60:S60)</f>
        <v>0</v>
      </c>
      <c r="U60" s="40"/>
      <c r="V60" s="40"/>
      <c r="W60" s="40"/>
      <c r="X60" s="40"/>
    </row>
    <row r="61" spans="1:24">
      <c r="A61" s="51"/>
      <c r="B61" s="52"/>
      <c r="C61" s="52"/>
      <c r="D61" s="52"/>
      <c r="E61" s="52"/>
      <c r="F61" s="237"/>
      <c r="G61" s="236"/>
      <c r="H61" s="112" t="s">
        <v>47</v>
      </c>
      <c r="I61" s="112"/>
      <c r="J61" s="112"/>
      <c r="K61" s="112"/>
      <c r="L61" s="112"/>
      <c r="M61" s="111">
        <f>SUM(I61:L61)</f>
        <v>0</v>
      </c>
      <c r="N61" s="40"/>
      <c r="O61" s="54"/>
      <c r="P61" s="54"/>
      <c r="Q61" s="54"/>
      <c r="R61" s="54"/>
      <c r="S61" s="54"/>
      <c r="T61" s="42"/>
      <c r="U61" s="54"/>
      <c r="V61" s="40"/>
      <c r="W61" s="40"/>
      <c r="X61" s="40"/>
    </row>
    <row r="62" spans="1:24">
      <c r="A62" s="51"/>
      <c r="B62" s="52"/>
      <c r="C62" s="52"/>
      <c r="D62" s="52"/>
      <c r="E62" s="52"/>
      <c r="F62" s="237"/>
      <c r="G62" s="236"/>
      <c r="H62" s="112" t="s">
        <v>23</v>
      </c>
      <c r="I62" s="112"/>
      <c r="J62" s="112"/>
      <c r="K62" s="112"/>
      <c r="L62" s="112"/>
      <c r="M62" s="111">
        <f t="shared" ref="M62" si="25">SUM(I62:L62)</f>
        <v>0</v>
      </c>
      <c r="N62" s="40"/>
      <c r="O62" s="55"/>
      <c r="P62" s="55"/>
      <c r="Q62" s="55"/>
      <c r="R62" s="55"/>
      <c r="S62" s="55"/>
      <c r="T62" s="42"/>
      <c r="U62" s="54"/>
      <c r="V62" s="40"/>
      <c r="W62" s="40"/>
      <c r="X62" s="40"/>
    </row>
    <row r="63" spans="1:24">
      <c r="A63" s="51"/>
      <c r="B63" s="52"/>
      <c r="C63" s="52"/>
      <c r="D63" s="52"/>
      <c r="E63" s="52"/>
      <c r="F63" s="237"/>
      <c r="G63" s="236"/>
      <c r="H63" s="112" t="s">
        <v>455</v>
      </c>
      <c r="I63" s="112"/>
      <c r="J63" s="112"/>
      <c r="K63" s="112"/>
      <c r="L63" s="112"/>
      <c r="M63" s="111">
        <f>SUM(I63:L63)</f>
        <v>0</v>
      </c>
      <c r="N63" s="40"/>
      <c r="O63" s="55"/>
      <c r="P63" s="55"/>
      <c r="Q63" s="55"/>
      <c r="R63" s="55"/>
      <c r="S63" s="55"/>
      <c r="T63" s="42"/>
      <c r="U63" s="54"/>
      <c r="V63" s="40"/>
      <c r="W63" s="40"/>
      <c r="X63" s="40"/>
    </row>
    <row r="64" spans="1:24">
      <c r="A64" s="51"/>
      <c r="B64" s="52"/>
      <c r="C64" s="52"/>
      <c r="D64" s="52"/>
      <c r="E64" s="52"/>
      <c r="F64" s="237"/>
      <c r="G64" s="236"/>
      <c r="H64" s="40"/>
      <c r="I64" s="40"/>
      <c r="J64" s="40"/>
      <c r="K64" s="40"/>
      <c r="L64" s="40"/>
      <c r="M64" s="56"/>
      <c r="N64" s="40"/>
      <c r="O64" s="237">
        <f>G59+G65+U56+U34+U27</f>
        <v>66.5</v>
      </c>
      <c r="P64" s="55"/>
      <c r="Q64" s="55"/>
      <c r="R64" s="55"/>
      <c r="S64" s="55"/>
      <c r="T64" s="42"/>
      <c r="U64" s="54"/>
      <c r="V64" s="40"/>
      <c r="W64" s="40"/>
      <c r="X64" s="40"/>
    </row>
    <row r="65" spans="1:26" ht="28">
      <c r="A65" s="51"/>
      <c r="B65" s="52"/>
      <c r="C65" s="52"/>
      <c r="D65" s="52"/>
      <c r="E65" s="52"/>
      <c r="F65" s="237"/>
      <c r="G65" s="236">
        <f>SUM(M67:M69)</f>
        <v>0</v>
      </c>
      <c r="H65" s="112" t="s">
        <v>456</v>
      </c>
      <c r="I65" s="105" t="s">
        <v>339</v>
      </c>
      <c r="J65" s="105" t="s">
        <v>575</v>
      </c>
      <c r="K65" s="105" t="s">
        <v>340</v>
      </c>
      <c r="L65" s="105" t="s">
        <v>53</v>
      </c>
      <c r="M65" s="114" t="s">
        <v>341</v>
      </c>
      <c r="N65" s="40"/>
      <c r="O65" s="55"/>
      <c r="P65" s="55"/>
      <c r="Q65" s="55"/>
      <c r="R65" s="55"/>
      <c r="S65" s="55"/>
      <c r="T65" s="42"/>
      <c r="U65" s="54"/>
      <c r="V65" s="40"/>
      <c r="W65" s="40"/>
      <c r="X65" s="40"/>
    </row>
    <row r="66" spans="1:26">
      <c r="A66" s="51"/>
      <c r="B66" s="52"/>
      <c r="C66" s="52"/>
      <c r="D66" s="52"/>
      <c r="E66" s="52"/>
      <c r="F66" s="237"/>
      <c r="G66" s="236"/>
      <c r="H66" s="110" t="s">
        <v>344</v>
      </c>
      <c r="I66" s="111">
        <f>I67+I68/0.4+I69</f>
        <v>0</v>
      </c>
      <c r="J66" s="111">
        <f t="shared" ref="J66:M66" si="26">J67+J68/0.4+J69</f>
        <v>0</v>
      </c>
      <c r="K66" s="111">
        <f t="shared" si="26"/>
        <v>0</v>
      </c>
      <c r="L66" s="111">
        <f t="shared" si="26"/>
        <v>0</v>
      </c>
      <c r="M66" s="111">
        <f t="shared" si="26"/>
        <v>0</v>
      </c>
      <c r="N66" s="54"/>
      <c r="O66" s="55"/>
      <c r="P66" s="55"/>
      <c r="Q66" s="55"/>
      <c r="R66" s="55"/>
      <c r="S66" s="55"/>
      <c r="T66" s="42"/>
      <c r="U66" s="54"/>
      <c r="V66" s="40"/>
      <c r="W66" s="40"/>
      <c r="X66" s="40"/>
    </row>
    <row r="67" spans="1:26">
      <c r="A67" s="51"/>
      <c r="B67" s="52"/>
      <c r="C67" s="52"/>
      <c r="D67" s="52"/>
      <c r="E67" s="52"/>
      <c r="F67" s="237"/>
      <c r="G67" s="236"/>
      <c r="H67" s="112" t="s">
        <v>456</v>
      </c>
      <c r="I67" s="112"/>
      <c r="J67" s="112"/>
      <c r="K67" s="112"/>
      <c r="L67" s="112"/>
      <c r="M67" s="111">
        <f>SUM(I67:L67)</f>
        <v>0</v>
      </c>
      <c r="N67" s="52"/>
      <c r="O67" s="55"/>
      <c r="P67" s="55"/>
      <c r="Q67" s="55"/>
      <c r="R67" s="55"/>
      <c r="S67" s="55"/>
      <c r="T67" s="53"/>
      <c r="U67" s="52"/>
      <c r="V67" s="52"/>
      <c r="W67" s="52"/>
      <c r="X67" s="52"/>
      <c r="Y67" s="51"/>
      <c r="Z67" s="51"/>
    </row>
    <row r="68" spans="1:26">
      <c r="A68" s="51"/>
      <c r="B68" s="52"/>
      <c r="C68" s="52"/>
      <c r="D68" s="52"/>
      <c r="E68" s="52"/>
      <c r="F68" s="237"/>
      <c r="G68" s="236"/>
      <c r="H68" s="112" t="s">
        <v>457</v>
      </c>
      <c r="I68" s="112"/>
      <c r="J68" s="112"/>
      <c r="K68" s="112"/>
      <c r="L68" s="112"/>
      <c r="M68" s="111">
        <f t="shared" ref="M68" si="27">SUM(I68:L68)</f>
        <v>0</v>
      </c>
      <c r="N68" s="52"/>
      <c r="O68" s="55"/>
      <c r="P68" s="55"/>
      <c r="Q68" s="55"/>
      <c r="R68" s="55"/>
      <c r="S68" s="55"/>
      <c r="T68" s="53"/>
      <c r="U68" s="52"/>
      <c r="V68" s="52"/>
      <c r="W68" s="52"/>
      <c r="X68" s="52"/>
      <c r="Y68" s="51"/>
      <c r="Z68" s="51"/>
    </row>
    <row r="69" spans="1:26">
      <c r="A69" s="51"/>
      <c r="B69" s="52"/>
      <c r="C69" s="52"/>
      <c r="D69" s="52"/>
      <c r="E69" s="52"/>
      <c r="F69" s="53"/>
      <c r="G69" s="45"/>
      <c r="H69" s="112" t="s">
        <v>458</v>
      </c>
      <c r="I69" s="112"/>
      <c r="J69" s="112"/>
      <c r="K69" s="112"/>
      <c r="L69" s="112"/>
      <c r="M69" s="111">
        <v>0</v>
      </c>
      <c r="N69" s="52"/>
      <c r="O69" s="52"/>
      <c r="P69" s="52"/>
      <c r="Q69" s="52"/>
      <c r="R69" s="52"/>
      <c r="S69" s="52"/>
      <c r="T69" s="53"/>
      <c r="U69" s="52"/>
      <c r="V69" s="52"/>
      <c r="W69" s="52"/>
      <c r="X69" s="52"/>
      <c r="Y69" s="51"/>
      <c r="Z69" s="51"/>
    </row>
    <row r="70" spans="1:26">
      <c r="A70" s="51"/>
      <c r="B70" s="52"/>
      <c r="C70" s="52"/>
      <c r="D70" s="52"/>
      <c r="E70" s="52"/>
      <c r="F70" s="53"/>
      <c r="G70" s="45"/>
      <c r="H70" s="54"/>
      <c r="I70" s="54"/>
      <c r="J70" s="54"/>
      <c r="K70" s="54"/>
      <c r="L70" s="54"/>
      <c r="M70" s="42"/>
      <c r="N70" s="52"/>
      <c r="O70" s="52"/>
      <c r="P70" s="52"/>
      <c r="Q70" s="52"/>
      <c r="R70" s="52"/>
      <c r="S70" s="52"/>
      <c r="T70" s="53"/>
      <c r="U70" s="52"/>
      <c r="V70" s="52"/>
      <c r="W70" s="52"/>
      <c r="X70" s="52"/>
      <c r="Y70" s="51"/>
      <c r="Z70" s="51"/>
    </row>
    <row r="71" spans="1:26">
      <c r="A71" s="51"/>
      <c r="B71" s="52"/>
      <c r="C71" s="52"/>
      <c r="D71" s="52"/>
      <c r="E71" s="52"/>
      <c r="F71" s="53"/>
      <c r="G71" s="45"/>
      <c r="H71" s="52"/>
      <c r="I71" s="52"/>
      <c r="J71" s="52"/>
      <c r="K71" s="52"/>
      <c r="L71" s="52"/>
      <c r="M71" s="53"/>
      <c r="N71" s="40"/>
      <c r="O71" s="40"/>
      <c r="P71" s="40"/>
      <c r="Q71" s="40"/>
      <c r="R71" s="40"/>
      <c r="S71" s="40"/>
      <c r="T71" s="56"/>
      <c r="U71" s="40"/>
      <c r="V71" s="40"/>
      <c r="W71" s="40"/>
      <c r="X71" s="40"/>
    </row>
    <row r="72" spans="1:26">
      <c r="B72" s="40"/>
      <c r="C72" s="40"/>
      <c r="D72" s="40"/>
      <c r="E72" s="40"/>
      <c r="F72" s="56"/>
      <c r="G72" s="45"/>
      <c r="H72" s="52"/>
      <c r="I72" s="52"/>
      <c r="J72" s="52"/>
      <c r="K72" s="52"/>
      <c r="L72" s="52"/>
      <c r="M72" s="53"/>
      <c r="N72" s="40"/>
      <c r="O72" s="40"/>
      <c r="P72" s="40"/>
      <c r="Q72" s="40"/>
      <c r="R72" s="40"/>
      <c r="S72" s="40"/>
      <c r="T72" s="56"/>
      <c r="U72" s="40"/>
      <c r="V72" s="40"/>
      <c r="W72" s="40"/>
      <c r="X72" s="40"/>
    </row>
    <row r="73" spans="1:26">
      <c r="B73" s="40"/>
      <c r="C73" s="40"/>
      <c r="D73" s="40"/>
      <c r="E73" s="40"/>
      <c r="F73" s="56"/>
      <c r="G73" s="45"/>
      <c r="H73" s="52"/>
      <c r="I73" s="52"/>
      <c r="J73" s="52"/>
      <c r="K73" s="52"/>
      <c r="L73" s="52"/>
      <c r="M73" s="53"/>
      <c r="N73" s="40"/>
      <c r="O73" s="40"/>
      <c r="P73" s="40"/>
      <c r="Q73" s="40"/>
      <c r="R73" s="40"/>
      <c r="S73" s="40"/>
      <c r="T73" s="56"/>
      <c r="U73" s="40"/>
      <c r="V73" s="40"/>
      <c r="W73" s="40"/>
      <c r="X73" s="40"/>
    </row>
    <row r="74" spans="1:26">
      <c r="B74" s="40"/>
      <c r="C74" s="40"/>
      <c r="D74" s="40"/>
      <c r="E74" s="40"/>
      <c r="F74" s="56"/>
      <c r="H74" s="51"/>
      <c r="I74" s="57"/>
      <c r="J74" s="57"/>
      <c r="K74" s="57"/>
      <c r="L74" s="57"/>
      <c r="M74" s="58"/>
      <c r="N74" s="59"/>
      <c r="O74" s="59"/>
      <c r="P74" s="59"/>
      <c r="Q74" s="59"/>
      <c r="R74" s="59"/>
      <c r="S74" s="59"/>
      <c r="T74" s="60"/>
      <c r="U74" s="59"/>
    </row>
  </sheetData>
  <mergeCells count="7">
    <mergeCell ref="A2:T2"/>
    <mergeCell ref="A3:A4"/>
    <mergeCell ref="B3:B4"/>
    <mergeCell ref="C3:C4"/>
    <mergeCell ref="D3:D4"/>
    <mergeCell ref="E3:E4"/>
    <mergeCell ref="F3:F4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3" firstPageNumber="0" orientation="landscape" horizontalDpi="300" verticalDpi="300" r:id="rId1"/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M46"/>
  <sheetViews>
    <sheetView view="pageBreakPreview" topLeftCell="A13" zoomScale="60" zoomScaleNormal="100" workbookViewId="0">
      <selection activeCell="E39" sqref="E39"/>
    </sheetView>
  </sheetViews>
  <sheetFormatPr defaultColWidth="9.1796875" defaultRowHeight="14"/>
  <cols>
    <col min="1" max="1" width="3" style="66" customWidth="1"/>
    <col min="2" max="2" width="34.81640625" style="66" customWidth="1"/>
    <col min="3" max="3" width="14.26953125" style="66" customWidth="1"/>
    <col min="4" max="4" width="14.26953125" style="93" customWidth="1"/>
    <col min="5" max="5" width="14.26953125" style="66" customWidth="1"/>
    <col min="6" max="6" width="12.54296875" style="94" customWidth="1"/>
    <col min="7" max="9" width="14.7265625" style="66" customWidth="1"/>
    <col min="10" max="10" width="9.7265625" style="66" customWidth="1"/>
    <col min="11" max="11" width="17.54296875" style="66" customWidth="1"/>
    <col min="12" max="15" width="9.7265625" style="66" customWidth="1"/>
    <col min="16" max="18" width="9.1796875" style="118"/>
    <col min="19" max="258" width="9.7265625" style="66" customWidth="1"/>
    <col min="259" max="259" width="3" style="66" customWidth="1"/>
    <col min="260" max="260" width="34.81640625" style="66" customWidth="1"/>
    <col min="261" max="263" width="14.26953125" style="66" customWidth="1"/>
    <col min="264" max="265" width="14.7265625" style="66" customWidth="1"/>
    <col min="266" max="266" width="9.7265625" style="66" customWidth="1"/>
    <col min="267" max="267" width="17.54296875" style="66" customWidth="1"/>
    <col min="268" max="514" width="9.7265625" style="66" customWidth="1"/>
    <col min="515" max="515" width="3" style="66" customWidth="1"/>
    <col min="516" max="516" width="34.81640625" style="66" customWidth="1"/>
    <col min="517" max="519" width="14.26953125" style="66" customWidth="1"/>
    <col min="520" max="521" width="14.7265625" style="66" customWidth="1"/>
    <col min="522" max="522" width="9.7265625" style="66" customWidth="1"/>
    <col min="523" max="523" width="17.54296875" style="66" customWidth="1"/>
    <col min="524" max="770" width="9.7265625" style="66" customWidth="1"/>
    <col min="771" max="771" width="3" style="66" customWidth="1"/>
    <col min="772" max="772" width="34.81640625" style="66" customWidth="1"/>
    <col min="773" max="775" width="14.26953125" style="66" customWidth="1"/>
    <col min="776" max="777" width="14.7265625" style="66" customWidth="1"/>
    <col min="778" max="778" width="9.7265625" style="66" customWidth="1"/>
    <col min="779" max="779" width="17.54296875" style="66" customWidth="1"/>
    <col min="780" max="1027" width="9.7265625" style="66" customWidth="1"/>
    <col min="1028" max="16384" width="9.1796875" style="118"/>
  </cols>
  <sheetData>
    <row r="1" spans="1:13" ht="15.65" customHeight="1">
      <c r="A1" s="61"/>
      <c r="B1" s="61"/>
      <c r="C1" s="62"/>
      <c r="D1" s="63"/>
      <c r="E1" s="62"/>
      <c r="F1" s="64"/>
      <c r="G1" s="65"/>
      <c r="H1" s="65"/>
      <c r="I1" s="65"/>
      <c r="J1" s="62"/>
      <c r="M1" s="67"/>
    </row>
    <row r="2" spans="1:13" ht="45.75" customHeight="1">
      <c r="A2" s="61"/>
      <c r="B2" s="318" t="s">
        <v>568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</row>
    <row r="3" spans="1:13">
      <c r="A3" s="68"/>
      <c r="B3" s="69" t="s">
        <v>459</v>
      </c>
      <c r="C3" s="70"/>
      <c r="D3" s="71"/>
      <c r="E3" s="72"/>
      <c r="F3" s="73"/>
      <c r="G3" s="65"/>
      <c r="H3" s="65"/>
      <c r="I3" s="65"/>
      <c r="J3" s="72"/>
      <c r="K3" s="65"/>
    </row>
    <row r="4" spans="1:13" ht="14.5" thickBot="1">
      <c r="A4" s="61"/>
      <c r="B4" s="69"/>
      <c r="C4" s="70"/>
      <c r="D4" s="74"/>
      <c r="E4" s="62"/>
      <c r="F4" s="64"/>
      <c r="G4" s="65"/>
      <c r="H4" s="65"/>
      <c r="I4" s="65"/>
      <c r="J4" s="62"/>
      <c r="K4" s="65"/>
    </row>
    <row r="5" spans="1:13" ht="154.5" customHeight="1" thickBot="1">
      <c r="A5" s="61"/>
      <c r="B5" s="75" t="s">
        <v>460</v>
      </c>
      <c r="C5" s="76" t="s">
        <v>461</v>
      </c>
      <c r="D5" s="77" t="s">
        <v>462</v>
      </c>
      <c r="E5" s="78" t="s">
        <v>463</v>
      </c>
      <c r="F5" s="79" t="s">
        <v>464</v>
      </c>
      <c r="G5" s="138" t="s">
        <v>463</v>
      </c>
      <c r="H5" s="139" t="s">
        <v>572</v>
      </c>
      <c r="I5" s="138" t="s">
        <v>463</v>
      </c>
      <c r="J5" s="80" t="s">
        <v>465</v>
      </c>
      <c r="K5" s="78" t="s">
        <v>463</v>
      </c>
      <c r="L5" s="81" t="s">
        <v>571</v>
      </c>
      <c r="M5" s="78" t="s">
        <v>463</v>
      </c>
    </row>
    <row r="6" spans="1:13" ht="14.5" thickBot="1">
      <c r="A6" s="61"/>
      <c r="B6" s="82" t="s">
        <v>466</v>
      </c>
      <c r="C6" s="83">
        <v>80</v>
      </c>
      <c r="D6" s="84">
        <f>F6+H6+J6+L6</f>
        <v>0</v>
      </c>
      <c r="E6" s="85">
        <f>D6/C6</f>
        <v>0</v>
      </c>
      <c r="F6" s="86">
        <v>0</v>
      </c>
      <c r="G6" s="87">
        <f>F6/C6</f>
        <v>0</v>
      </c>
      <c r="H6" s="86">
        <v>0</v>
      </c>
      <c r="I6" s="87">
        <f>H6/C6</f>
        <v>0</v>
      </c>
      <c r="J6" s="86">
        <v>0</v>
      </c>
      <c r="K6" s="85">
        <f>J6/C6</f>
        <v>0</v>
      </c>
      <c r="L6" s="86">
        <v>0</v>
      </c>
      <c r="M6" s="90">
        <f>L6/C6</f>
        <v>0</v>
      </c>
    </row>
    <row r="7" spans="1:13" ht="14.5" thickBot="1">
      <c r="A7" s="61"/>
      <c r="B7" s="140" t="s">
        <v>467</v>
      </c>
      <c r="C7" s="141">
        <v>150</v>
      </c>
      <c r="D7" s="84">
        <f t="shared" ref="D7:D44" si="0">F7+H7+J7+L7</f>
        <v>0</v>
      </c>
      <c r="E7" s="142">
        <f t="shared" ref="E7:E43" si="1">D7/C7</f>
        <v>0</v>
      </c>
      <c r="F7" s="143">
        <f>'Справочно_НЕТТО Свод'!B6</f>
        <v>0</v>
      </c>
      <c r="G7" s="142">
        <f t="shared" ref="G7:G43" si="2">F7/C7</f>
        <v>0</v>
      </c>
      <c r="H7" s="143">
        <f>'Справочно_НЕТТО Свод'!C6</f>
        <v>0</v>
      </c>
      <c r="I7" s="87">
        <f t="shared" ref="I7:I43" si="3">H7/C7</f>
        <v>0</v>
      </c>
      <c r="J7" s="143">
        <f>'Справочно_НЕТТО Свод'!D6</f>
        <v>0</v>
      </c>
      <c r="K7" s="142">
        <f t="shared" ref="K7:K43" si="4">J7/C7</f>
        <v>0</v>
      </c>
      <c r="L7" s="143">
        <f>'Справочно_НЕТТО Свод'!E6</f>
        <v>0</v>
      </c>
      <c r="M7" s="144">
        <f t="shared" ref="M7:M43" si="5">L7/C7</f>
        <v>0</v>
      </c>
    </row>
    <row r="8" spans="1:13" ht="14.5" thickBot="1">
      <c r="A8" s="61"/>
      <c r="B8" s="140" t="s">
        <v>468</v>
      </c>
      <c r="C8" s="141">
        <v>15</v>
      </c>
      <c r="D8" s="84">
        <f t="shared" si="0"/>
        <v>0</v>
      </c>
      <c r="E8" s="142">
        <f t="shared" si="1"/>
        <v>0</v>
      </c>
      <c r="F8" s="143">
        <f>'Справочно_НЕТТО Свод'!B7</f>
        <v>0</v>
      </c>
      <c r="G8" s="142">
        <f t="shared" si="2"/>
        <v>0</v>
      </c>
      <c r="H8" s="143">
        <f>'Справочно_НЕТТО Свод'!C7</f>
        <v>0</v>
      </c>
      <c r="I8" s="87">
        <f t="shared" si="3"/>
        <v>0</v>
      </c>
      <c r="J8" s="143">
        <f>'Справочно_НЕТТО Свод'!D7</f>
        <v>0</v>
      </c>
      <c r="K8" s="142">
        <f t="shared" si="4"/>
        <v>0</v>
      </c>
      <c r="L8" s="143">
        <f>'Справочно_НЕТТО Свод'!E7</f>
        <v>0</v>
      </c>
      <c r="M8" s="144">
        <f t="shared" si="5"/>
        <v>0</v>
      </c>
    </row>
    <row r="9" spans="1:13" ht="14.5" thickBot="1">
      <c r="A9" s="61"/>
      <c r="B9" s="140" t="s">
        <v>469</v>
      </c>
      <c r="C9" s="141">
        <v>45</v>
      </c>
      <c r="D9" s="84">
        <f t="shared" si="0"/>
        <v>137.19999999999999</v>
      </c>
      <c r="E9" s="142">
        <f t="shared" si="1"/>
        <v>3.0488888888888885</v>
      </c>
      <c r="F9" s="143">
        <f>'Справочно_НЕТТО Свод'!B9</f>
        <v>62.1</v>
      </c>
      <c r="G9" s="142">
        <f t="shared" si="2"/>
        <v>1.3800000000000001</v>
      </c>
      <c r="H9" s="143">
        <f>'Справочно_НЕТТО Свод'!C9</f>
        <v>0</v>
      </c>
      <c r="I9" s="87">
        <f t="shared" si="3"/>
        <v>0</v>
      </c>
      <c r="J9" s="143">
        <f>'Справочно_НЕТТО Свод'!D9</f>
        <v>75.099999999999994</v>
      </c>
      <c r="K9" s="142">
        <f t="shared" si="4"/>
        <v>1.6688888888888889</v>
      </c>
      <c r="L9" s="143">
        <f>'Справочно_НЕТТО Свод'!E9</f>
        <v>0</v>
      </c>
      <c r="M9" s="144">
        <f t="shared" si="5"/>
        <v>0</v>
      </c>
    </row>
    <row r="10" spans="1:13" ht="14.5" thickBot="1">
      <c r="A10" s="61"/>
      <c r="B10" s="140" t="s">
        <v>354</v>
      </c>
      <c r="C10" s="141">
        <v>15</v>
      </c>
      <c r="D10" s="84">
        <f t="shared" si="0"/>
        <v>0</v>
      </c>
      <c r="E10" s="142">
        <f t="shared" si="1"/>
        <v>0</v>
      </c>
      <c r="F10" s="143">
        <f>'Справочно_НЕТТО Свод'!B10</f>
        <v>0</v>
      </c>
      <c r="G10" s="142">
        <f t="shared" si="2"/>
        <v>0</v>
      </c>
      <c r="H10" s="143">
        <f>'Справочно_НЕТТО Свод'!C10</f>
        <v>0</v>
      </c>
      <c r="I10" s="87">
        <f t="shared" si="3"/>
        <v>0</v>
      </c>
      <c r="J10" s="143">
        <f>'Справочно_НЕТТО Свод'!D10</f>
        <v>0</v>
      </c>
      <c r="K10" s="142">
        <f t="shared" si="4"/>
        <v>0</v>
      </c>
      <c r="L10" s="143">
        <f>'Справочно_НЕТТО Свод'!E10</f>
        <v>0</v>
      </c>
      <c r="M10" s="144">
        <f t="shared" si="5"/>
        <v>0</v>
      </c>
    </row>
    <row r="11" spans="1:13" ht="14.5" thickBot="1">
      <c r="A11" s="61"/>
      <c r="B11" s="140" t="s">
        <v>470</v>
      </c>
      <c r="C11" s="141">
        <v>187</v>
      </c>
      <c r="D11" s="84">
        <f t="shared" si="0"/>
        <v>140.69999999999999</v>
      </c>
      <c r="E11" s="142">
        <f t="shared" si="1"/>
        <v>0.75240641711229939</v>
      </c>
      <c r="F11" s="143">
        <f>'Справочно_НЕТТО Свод'!B11</f>
        <v>42.9</v>
      </c>
      <c r="G11" s="142">
        <f t="shared" si="2"/>
        <v>0.22941176470588234</v>
      </c>
      <c r="H11" s="143">
        <f>'Справочно_НЕТТО Свод'!C11</f>
        <v>0</v>
      </c>
      <c r="I11" s="87">
        <f t="shared" si="3"/>
        <v>0</v>
      </c>
      <c r="J11" s="143">
        <f>'Справочно_НЕТТО Свод'!D11</f>
        <v>97.8</v>
      </c>
      <c r="K11" s="142">
        <f t="shared" si="4"/>
        <v>0.52299465240641707</v>
      </c>
      <c r="L11" s="143">
        <f>'Справочно_НЕТТО Свод'!E11</f>
        <v>0</v>
      </c>
      <c r="M11" s="144">
        <f t="shared" si="5"/>
        <v>0</v>
      </c>
    </row>
    <row r="12" spans="1:13" ht="14.5" thickBot="1">
      <c r="A12" s="61"/>
      <c r="B12" s="140" t="s">
        <v>471</v>
      </c>
      <c r="C12" s="141">
        <v>175</v>
      </c>
      <c r="D12" s="84">
        <f t="shared" si="0"/>
        <v>178.4</v>
      </c>
      <c r="E12" s="142">
        <f t="shared" si="1"/>
        <v>1.0194285714285714</v>
      </c>
      <c r="F12" s="143">
        <f>'Справочно_НЕТТО Свод'!B12</f>
        <v>60.6</v>
      </c>
      <c r="G12" s="142">
        <f t="shared" si="2"/>
        <v>0.34628571428571431</v>
      </c>
      <c r="H12" s="143">
        <f>'Справочно_НЕТТО Свод'!C12</f>
        <v>0</v>
      </c>
      <c r="I12" s="87">
        <f t="shared" si="3"/>
        <v>0</v>
      </c>
      <c r="J12" s="143">
        <f>'Справочно_НЕТТО Свод'!D12</f>
        <v>117.8</v>
      </c>
      <c r="K12" s="142">
        <f t="shared" si="4"/>
        <v>0.67314285714285715</v>
      </c>
      <c r="L12" s="143">
        <f>'Справочно_НЕТТО Свод'!E12</f>
        <v>0</v>
      </c>
      <c r="M12" s="144">
        <f t="shared" si="5"/>
        <v>0</v>
      </c>
    </row>
    <row r="13" spans="1:13" ht="14.5" thickBot="1">
      <c r="A13" s="61"/>
      <c r="B13" s="140" t="s">
        <v>360</v>
      </c>
      <c r="C13" s="141">
        <v>105</v>
      </c>
      <c r="D13" s="84">
        <f t="shared" si="0"/>
        <v>81.699999999999989</v>
      </c>
      <c r="E13" s="142">
        <f t="shared" si="1"/>
        <v>0.77809523809523795</v>
      </c>
      <c r="F13" s="143">
        <f>'Справочно_НЕТТО Свод'!B13</f>
        <v>41.4</v>
      </c>
      <c r="G13" s="142">
        <f t="shared" si="2"/>
        <v>0.39428571428571429</v>
      </c>
      <c r="H13" s="143">
        <f>'Справочно_НЕТТО Свод'!C13</f>
        <v>0</v>
      </c>
      <c r="I13" s="87">
        <f t="shared" si="3"/>
        <v>0</v>
      </c>
      <c r="J13" s="143">
        <f>'Справочно_НЕТТО Свод'!D13</f>
        <v>40.299999999999997</v>
      </c>
      <c r="K13" s="142">
        <f t="shared" si="4"/>
        <v>0.38380952380952377</v>
      </c>
      <c r="L13" s="143">
        <f>'Справочно_НЕТТО Свод'!E13</f>
        <v>0</v>
      </c>
      <c r="M13" s="144">
        <f t="shared" si="5"/>
        <v>0</v>
      </c>
    </row>
    <row r="14" spans="1:13" ht="14.5" thickBot="1">
      <c r="A14" s="61"/>
      <c r="B14" s="140" t="s">
        <v>472</v>
      </c>
      <c r="C14" s="141">
        <v>185</v>
      </c>
      <c r="D14" s="84">
        <f t="shared" si="0"/>
        <v>287.10000000000002</v>
      </c>
      <c r="E14" s="142">
        <f t="shared" si="1"/>
        <v>1.551891891891892</v>
      </c>
      <c r="F14" s="143">
        <f>'Справочно_НЕТТО Свод'!B14</f>
        <v>3</v>
      </c>
      <c r="G14" s="142">
        <f t="shared" si="2"/>
        <v>1.6216216216216217E-2</v>
      </c>
      <c r="H14" s="143">
        <f>'Справочно_НЕТТО Свод'!C14</f>
        <v>135</v>
      </c>
      <c r="I14" s="87">
        <f t="shared" si="3"/>
        <v>0.72972972972972971</v>
      </c>
      <c r="J14" s="143">
        <f>'Справочно_НЕТТО Свод'!D14</f>
        <v>14.1</v>
      </c>
      <c r="K14" s="142">
        <f t="shared" si="4"/>
        <v>7.6216216216216215E-2</v>
      </c>
      <c r="L14" s="143">
        <f>'Справочно_НЕТТО Свод'!E14</f>
        <v>135</v>
      </c>
      <c r="M14" s="144">
        <f t="shared" si="5"/>
        <v>0.72972972972972971</v>
      </c>
    </row>
    <row r="15" spans="1:13" ht="14.5" thickBot="1">
      <c r="A15" s="61"/>
      <c r="B15" s="140" t="s">
        <v>365</v>
      </c>
      <c r="C15" s="141">
        <v>1</v>
      </c>
      <c r="D15" s="84">
        <f t="shared" si="0"/>
        <v>0</v>
      </c>
      <c r="E15" s="142">
        <f t="shared" si="1"/>
        <v>0</v>
      </c>
      <c r="F15" s="143">
        <f>'Справочно_НЕТТО Свод'!B15</f>
        <v>0</v>
      </c>
      <c r="G15" s="142">
        <f t="shared" si="2"/>
        <v>0</v>
      </c>
      <c r="H15" s="143">
        <f>'Справочно_НЕТТО Свод'!C15</f>
        <v>0</v>
      </c>
      <c r="I15" s="87">
        <f t="shared" si="3"/>
        <v>0</v>
      </c>
      <c r="J15" s="143">
        <f>'Справочно_НЕТТО Свод'!D15</f>
        <v>0</v>
      </c>
      <c r="K15" s="142">
        <f t="shared" si="4"/>
        <v>0</v>
      </c>
      <c r="L15" s="143">
        <f>'Справочно_НЕТТО Свод'!E15</f>
        <v>0</v>
      </c>
      <c r="M15" s="144">
        <f t="shared" si="5"/>
        <v>0</v>
      </c>
    </row>
    <row r="16" spans="1:13" ht="14.5" thickBot="1">
      <c r="A16" s="61"/>
      <c r="B16" s="140" t="s">
        <v>473</v>
      </c>
      <c r="C16" s="141">
        <v>15</v>
      </c>
      <c r="D16" s="84">
        <f t="shared" si="0"/>
        <v>5.55</v>
      </c>
      <c r="E16" s="142">
        <f t="shared" si="1"/>
        <v>0.37</v>
      </c>
      <c r="F16" s="143">
        <f>'Справочно_НЕТТО Свод'!B16</f>
        <v>0</v>
      </c>
      <c r="G16" s="142">
        <f t="shared" si="2"/>
        <v>0</v>
      </c>
      <c r="H16" s="143">
        <f>'Справочно_НЕТТО Свод'!C16</f>
        <v>0</v>
      </c>
      <c r="I16" s="87">
        <f t="shared" si="3"/>
        <v>0</v>
      </c>
      <c r="J16" s="143">
        <f>'Справочно_НЕТТО Свод'!D16</f>
        <v>5.55</v>
      </c>
      <c r="K16" s="142">
        <f t="shared" si="4"/>
        <v>0.37</v>
      </c>
      <c r="L16" s="143">
        <f>'Справочно_НЕТТО Свод'!E16</f>
        <v>0</v>
      </c>
      <c r="M16" s="144">
        <f t="shared" si="5"/>
        <v>0</v>
      </c>
    </row>
    <row r="17" spans="1:13" ht="14.5" thickBot="1">
      <c r="A17" s="61"/>
      <c r="B17" s="140" t="s">
        <v>371</v>
      </c>
      <c r="C17" s="141">
        <v>4</v>
      </c>
      <c r="D17" s="84">
        <f t="shared" si="0"/>
        <v>2.2999999999999998</v>
      </c>
      <c r="E17" s="142">
        <f t="shared" si="1"/>
        <v>0.57499999999999996</v>
      </c>
      <c r="F17" s="143">
        <f>'Справочно_НЕТТО Свод'!B17</f>
        <v>0.9</v>
      </c>
      <c r="G17" s="142">
        <f t="shared" si="2"/>
        <v>0.22500000000000001</v>
      </c>
      <c r="H17" s="143">
        <f>'Справочно_НЕТТО Свод'!C17</f>
        <v>0</v>
      </c>
      <c r="I17" s="87">
        <f t="shared" si="3"/>
        <v>0</v>
      </c>
      <c r="J17" s="143">
        <f>'Справочно_НЕТТО Свод'!D17</f>
        <v>1.4</v>
      </c>
      <c r="K17" s="142">
        <f t="shared" si="4"/>
        <v>0.35</v>
      </c>
      <c r="L17" s="143">
        <f>'Справочно_НЕТТО Свод'!E17</f>
        <v>0</v>
      </c>
      <c r="M17" s="144">
        <f t="shared" si="5"/>
        <v>0</v>
      </c>
    </row>
    <row r="18" spans="1:13" ht="14.5" thickBot="1">
      <c r="A18" s="61"/>
      <c r="B18" s="140" t="s">
        <v>373</v>
      </c>
      <c r="C18" s="141">
        <v>1</v>
      </c>
      <c r="D18" s="84">
        <f t="shared" si="0"/>
        <v>10</v>
      </c>
      <c r="E18" s="142">
        <f t="shared" si="1"/>
        <v>10</v>
      </c>
      <c r="F18" s="143">
        <f>'Справочно_НЕТТО Свод'!B18</f>
        <v>4</v>
      </c>
      <c r="G18" s="142">
        <f t="shared" si="2"/>
        <v>4</v>
      </c>
      <c r="H18" s="143">
        <f>'Справочно_НЕТТО Свод'!C18</f>
        <v>0</v>
      </c>
      <c r="I18" s="87">
        <f t="shared" si="3"/>
        <v>0</v>
      </c>
      <c r="J18" s="143">
        <f>'Справочно_НЕТТО Свод'!D18</f>
        <v>6</v>
      </c>
      <c r="K18" s="142">
        <f t="shared" si="4"/>
        <v>6</v>
      </c>
      <c r="L18" s="143">
        <f>'Справочно_НЕТТО Свод'!E18</f>
        <v>0</v>
      </c>
      <c r="M18" s="144">
        <f t="shared" si="5"/>
        <v>0</v>
      </c>
    </row>
    <row r="19" spans="1:13" ht="28.5" thickBot="1">
      <c r="A19" s="61"/>
      <c r="B19" s="140" t="s">
        <v>474</v>
      </c>
      <c r="C19" s="141">
        <v>200</v>
      </c>
      <c r="D19" s="84">
        <f t="shared" si="0"/>
        <v>0</v>
      </c>
      <c r="E19" s="142">
        <f t="shared" si="1"/>
        <v>0</v>
      </c>
      <c r="F19" s="143">
        <f>'Справочно_НЕТТО Свод'!B19</f>
        <v>0</v>
      </c>
      <c r="G19" s="142">
        <f t="shared" si="2"/>
        <v>0</v>
      </c>
      <c r="H19" s="143">
        <f>'Справочно_НЕТТО Свод'!C19</f>
        <v>0</v>
      </c>
      <c r="I19" s="87">
        <f t="shared" si="3"/>
        <v>0</v>
      </c>
      <c r="J19" s="143">
        <f>'Справочно_НЕТТО Свод'!D19</f>
        <v>0</v>
      </c>
      <c r="K19" s="142">
        <f t="shared" si="4"/>
        <v>0</v>
      </c>
      <c r="L19" s="143">
        <f>'Справочно_НЕТТО Свод'!E19</f>
        <v>0</v>
      </c>
      <c r="M19" s="144">
        <f t="shared" si="5"/>
        <v>0</v>
      </c>
    </row>
    <row r="20" spans="1:13" ht="28.5" thickBot="1">
      <c r="A20" s="61"/>
      <c r="B20" s="140" t="s">
        <v>548</v>
      </c>
      <c r="C20" s="141"/>
      <c r="D20" s="84">
        <f t="shared" si="0"/>
        <v>88</v>
      </c>
      <c r="E20" s="142"/>
      <c r="F20" s="143">
        <f>'Справочно_НЕТТО Свод'!B20</f>
        <v>0</v>
      </c>
      <c r="G20" s="142"/>
      <c r="H20" s="143">
        <f>'Справочно_НЕТТО Свод'!C20</f>
        <v>44</v>
      </c>
      <c r="I20" s="87"/>
      <c r="J20" s="143">
        <f>'Справочно_НЕТТО Свод'!D20</f>
        <v>0</v>
      </c>
      <c r="K20" s="142"/>
      <c r="L20" s="143">
        <f>'Справочно_НЕТТО Свод'!E20</f>
        <v>44</v>
      </c>
      <c r="M20" s="144"/>
    </row>
    <row r="21" spans="1:13" ht="14.5" thickBot="1">
      <c r="A21" s="61"/>
      <c r="B21" s="140" t="s">
        <v>475</v>
      </c>
      <c r="C21" s="141">
        <v>70</v>
      </c>
      <c r="D21" s="84">
        <f t="shared" si="0"/>
        <v>110.39999999999999</v>
      </c>
      <c r="E21" s="142">
        <f t="shared" si="1"/>
        <v>1.577142857142857</v>
      </c>
      <c r="F21" s="143">
        <f>'Справочно_НЕТТО Свод'!B21</f>
        <v>70.599999999999994</v>
      </c>
      <c r="G21" s="142">
        <f t="shared" si="2"/>
        <v>1.0085714285714285</v>
      </c>
      <c r="H21" s="143">
        <f>'Справочно_НЕТТО Свод'!C21</f>
        <v>0</v>
      </c>
      <c r="I21" s="87">
        <f t="shared" si="3"/>
        <v>0</v>
      </c>
      <c r="J21" s="143">
        <f>'Справочно_НЕТТО Свод'!D21</f>
        <v>39.799999999999997</v>
      </c>
      <c r="K21" s="142">
        <f t="shared" si="4"/>
        <v>0.56857142857142851</v>
      </c>
      <c r="L21" s="143">
        <f>'Справочно_НЕТТО Свод'!E21</f>
        <v>0</v>
      </c>
      <c r="M21" s="144">
        <f t="shared" si="5"/>
        <v>0</v>
      </c>
    </row>
    <row r="22" spans="1:13" ht="14.5" thickBot="1">
      <c r="A22" s="61"/>
      <c r="B22" s="140" t="s">
        <v>476</v>
      </c>
      <c r="C22" s="141">
        <v>30</v>
      </c>
      <c r="D22" s="84">
        <f t="shared" si="0"/>
        <v>0</v>
      </c>
      <c r="E22" s="142">
        <f t="shared" si="1"/>
        <v>0</v>
      </c>
      <c r="F22" s="143">
        <f>'Справочно_НЕТТО Свод'!B22</f>
        <v>0</v>
      </c>
      <c r="G22" s="142">
        <f t="shared" si="2"/>
        <v>0</v>
      </c>
      <c r="H22" s="143">
        <f>'Справочно_НЕТТО Свод'!C22</f>
        <v>0</v>
      </c>
      <c r="I22" s="87">
        <f t="shared" si="3"/>
        <v>0</v>
      </c>
      <c r="J22" s="143">
        <f>'Справочно_НЕТТО Свод'!D22</f>
        <v>0</v>
      </c>
      <c r="K22" s="142">
        <f t="shared" si="4"/>
        <v>0</v>
      </c>
      <c r="L22" s="143">
        <f>'Справочно_НЕТТО Свод'!E22</f>
        <v>0</v>
      </c>
      <c r="M22" s="144">
        <f t="shared" si="5"/>
        <v>0</v>
      </c>
    </row>
    <row r="23" spans="1:13" ht="14.5" thickBot="1">
      <c r="A23" s="61"/>
      <c r="B23" s="140" t="s">
        <v>477</v>
      </c>
      <c r="C23" s="141">
        <v>35</v>
      </c>
      <c r="D23" s="84">
        <f t="shared" si="0"/>
        <v>90.44</v>
      </c>
      <c r="E23" s="142">
        <f t="shared" si="1"/>
        <v>2.5840000000000001</v>
      </c>
      <c r="F23" s="143">
        <f>'Справочно_НЕТТО Свод'!B23</f>
        <v>23.8</v>
      </c>
      <c r="G23" s="142">
        <f t="shared" si="2"/>
        <v>0.68</v>
      </c>
      <c r="H23" s="143">
        <f>'Справочно_НЕТТО Свод'!C23</f>
        <v>0</v>
      </c>
      <c r="I23" s="87">
        <f t="shared" si="3"/>
        <v>0</v>
      </c>
      <c r="J23" s="143">
        <f>'Справочно_НЕТТО Свод'!D23</f>
        <v>66.64</v>
      </c>
      <c r="K23" s="142">
        <f t="shared" si="4"/>
        <v>1.9039999999999999</v>
      </c>
      <c r="L23" s="143">
        <f>'Справочно_НЕТТО Свод'!E23</f>
        <v>0</v>
      </c>
      <c r="M23" s="144">
        <f t="shared" si="5"/>
        <v>0</v>
      </c>
    </row>
    <row r="24" spans="1:13" ht="14.5" thickBot="1">
      <c r="A24" s="61"/>
      <c r="B24" s="140" t="s">
        <v>384</v>
      </c>
      <c r="C24" s="141">
        <v>30</v>
      </c>
      <c r="D24" s="84">
        <f t="shared" si="0"/>
        <v>0</v>
      </c>
      <c r="E24" s="142">
        <f t="shared" si="1"/>
        <v>0</v>
      </c>
      <c r="F24" s="143">
        <f>'Справочно_НЕТТО Свод'!B24</f>
        <v>0</v>
      </c>
      <c r="G24" s="142">
        <f t="shared" si="2"/>
        <v>0</v>
      </c>
      <c r="H24" s="143">
        <f>'Справочно_НЕТТО Свод'!C24</f>
        <v>0</v>
      </c>
      <c r="I24" s="87">
        <f t="shared" si="3"/>
        <v>0</v>
      </c>
      <c r="J24" s="143">
        <f>'Справочно_НЕТТО Свод'!D24</f>
        <v>0</v>
      </c>
      <c r="K24" s="142">
        <f t="shared" si="4"/>
        <v>0</v>
      </c>
      <c r="L24" s="143">
        <f>'Справочно_НЕТТО Свод'!E24</f>
        <v>0</v>
      </c>
      <c r="M24" s="144">
        <f t="shared" si="5"/>
        <v>0</v>
      </c>
    </row>
    <row r="25" spans="1:13" ht="14.5" thickBot="1">
      <c r="A25" s="61"/>
      <c r="B25" s="140" t="s">
        <v>387</v>
      </c>
      <c r="C25" s="141">
        <v>28</v>
      </c>
      <c r="D25" s="84">
        <f t="shared" si="0"/>
        <v>0</v>
      </c>
      <c r="E25" s="142">
        <f t="shared" si="1"/>
        <v>0</v>
      </c>
      <c r="F25" s="143">
        <f>'Справочно_НЕТТО Свод'!B25</f>
        <v>0</v>
      </c>
      <c r="G25" s="142">
        <f t="shared" si="2"/>
        <v>0</v>
      </c>
      <c r="H25" s="143">
        <f>'Справочно_НЕТТО Свод'!C25</f>
        <v>0</v>
      </c>
      <c r="I25" s="87">
        <f t="shared" si="3"/>
        <v>0</v>
      </c>
      <c r="J25" s="143">
        <f>'Справочно_НЕТТО Свод'!D25</f>
        <v>0</v>
      </c>
      <c r="K25" s="142">
        <f t="shared" si="4"/>
        <v>0</v>
      </c>
      <c r="L25" s="143">
        <f>'Справочно_НЕТТО Свод'!E25</f>
        <v>0</v>
      </c>
      <c r="M25" s="144">
        <f t="shared" si="5"/>
        <v>0</v>
      </c>
    </row>
    <row r="26" spans="1:13" ht="32.25" customHeight="1" thickBot="1">
      <c r="A26" s="61"/>
      <c r="B26" s="140" t="s">
        <v>389</v>
      </c>
      <c r="C26" s="141"/>
      <c r="D26" s="84">
        <f t="shared" si="0"/>
        <v>0</v>
      </c>
      <c r="E26" s="142"/>
      <c r="F26" s="143">
        <f>'Справочно_НЕТТО Свод'!B26</f>
        <v>0</v>
      </c>
      <c r="G26" s="142"/>
      <c r="H26" s="143">
        <f>'Справочно_НЕТТО Свод'!C26</f>
        <v>0</v>
      </c>
      <c r="I26" s="87"/>
      <c r="J26" s="143">
        <f>'Справочно_НЕТТО Свод'!D26</f>
        <v>0</v>
      </c>
      <c r="K26" s="142"/>
      <c r="L26" s="143">
        <f>'Справочно_НЕТТО Свод'!E26</f>
        <v>0</v>
      </c>
      <c r="M26" s="144"/>
    </row>
    <row r="27" spans="1:13" ht="14.5" thickBot="1">
      <c r="A27" s="61"/>
      <c r="B27" s="140" t="s">
        <v>392</v>
      </c>
      <c r="C27" s="141">
        <v>300</v>
      </c>
      <c r="D27" s="84">
        <f t="shared" si="0"/>
        <v>0</v>
      </c>
      <c r="E27" s="142">
        <f t="shared" si="1"/>
        <v>0</v>
      </c>
      <c r="F27" s="143">
        <f>'Справочно_НЕТТО Свод'!B27</f>
        <v>0</v>
      </c>
      <c r="G27" s="142">
        <f t="shared" si="2"/>
        <v>0</v>
      </c>
      <c r="H27" s="143">
        <f>'Справочно_НЕТТО Свод'!C27</f>
        <v>0</v>
      </c>
      <c r="I27" s="87">
        <f t="shared" si="3"/>
        <v>0</v>
      </c>
      <c r="J27" s="143">
        <f>'Справочно_НЕТТО Свод'!D27</f>
        <v>0</v>
      </c>
      <c r="K27" s="142">
        <f t="shared" si="4"/>
        <v>0</v>
      </c>
      <c r="L27" s="143">
        <f>'Справочно_НЕТТО Свод'!E27</f>
        <v>0</v>
      </c>
      <c r="M27" s="144">
        <f t="shared" si="5"/>
        <v>0</v>
      </c>
    </row>
    <row r="28" spans="1:13" ht="14.5" thickBot="1">
      <c r="A28" s="61"/>
      <c r="B28" s="140" t="s">
        <v>478</v>
      </c>
      <c r="C28" s="141">
        <v>150</v>
      </c>
      <c r="D28" s="84">
        <f t="shared" si="0"/>
        <v>0</v>
      </c>
      <c r="E28" s="142">
        <f t="shared" si="1"/>
        <v>0</v>
      </c>
      <c r="F28" s="143">
        <f>'Справочно_НЕТТО Свод'!B28</f>
        <v>0</v>
      </c>
      <c r="G28" s="142">
        <f t="shared" si="2"/>
        <v>0</v>
      </c>
      <c r="H28" s="143">
        <f>'Справочно_НЕТТО Свод'!C28</f>
        <v>0</v>
      </c>
      <c r="I28" s="87">
        <f t="shared" si="3"/>
        <v>0</v>
      </c>
      <c r="J28" s="143">
        <f>'Справочно_НЕТТО Свод'!D28</f>
        <v>0</v>
      </c>
      <c r="K28" s="142">
        <f t="shared" si="4"/>
        <v>0</v>
      </c>
      <c r="L28" s="143">
        <f>'Справочно_НЕТТО Свод'!E28</f>
        <v>0</v>
      </c>
      <c r="M28" s="144">
        <f t="shared" si="5"/>
        <v>0</v>
      </c>
    </row>
    <row r="29" spans="1:13" ht="14.5" thickBot="1">
      <c r="A29" s="61"/>
      <c r="B29" s="140" t="s">
        <v>397</v>
      </c>
      <c r="C29" s="141">
        <v>50</v>
      </c>
      <c r="D29" s="84">
        <f t="shared" si="0"/>
        <v>0</v>
      </c>
      <c r="E29" s="142">
        <f t="shared" si="1"/>
        <v>0</v>
      </c>
      <c r="F29" s="143">
        <f>'Справочно_НЕТТО Свод'!B29</f>
        <v>0</v>
      </c>
      <c r="G29" s="142">
        <f t="shared" si="2"/>
        <v>0</v>
      </c>
      <c r="H29" s="143">
        <f>'Справочно_НЕТТО Свод'!C29</f>
        <v>0</v>
      </c>
      <c r="I29" s="87">
        <f t="shared" si="3"/>
        <v>0</v>
      </c>
      <c r="J29" s="143">
        <f>'Справочно_НЕТТО Свод'!D29</f>
        <v>0</v>
      </c>
      <c r="K29" s="142">
        <f t="shared" si="4"/>
        <v>0</v>
      </c>
      <c r="L29" s="143">
        <f>'Справочно_НЕТТО Свод'!E29</f>
        <v>0</v>
      </c>
      <c r="M29" s="144">
        <f t="shared" si="5"/>
        <v>0</v>
      </c>
    </row>
    <row r="30" spans="1:13" ht="14.5" thickBot="1">
      <c r="A30" s="61"/>
      <c r="B30" s="140" t="s">
        <v>399</v>
      </c>
      <c r="C30" s="141">
        <v>10</v>
      </c>
      <c r="D30" s="84">
        <f t="shared" si="0"/>
        <v>0</v>
      </c>
      <c r="E30" s="142">
        <f t="shared" si="1"/>
        <v>0</v>
      </c>
      <c r="F30" s="143">
        <f>'Справочно_НЕТТО Свод'!B30</f>
        <v>0</v>
      </c>
      <c r="G30" s="142">
        <f t="shared" si="2"/>
        <v>0</v>
      </c>
      <c r="H30" s="143">
        <f>'Справочно_НЕТТО Свод'!C30</f>
        <v>0</v>
      </c>
      <c r="I30" s="87">
        <f t="shared" si="3"/>
        <v>0</v>
      </c>
      <c r="J30" s="143">
        <f>'Справочно_НЕТТО Свод'!D30</f>
        <v>0</v>
      </c>
      <c r="K30" s="142">
        <f t="shared" si="4"/>
        <v>0</v>
      </c>
      <c r="L30" s="143">
        <f>'Справочно_НЕТТО Свод'!E30</f>
        <v>0</v>
      </c>
      <c r="M30" s="144">
        <f t="shared" si="5"/>
        <v>0</v>
      </c>
    </row>
    <row r="31" spans="1:13" ht="14.5" thickBot="1">
      <c r="A31" s="61"/>
      <c r="B31" s="140" t="s">
        <v>402</v>
      </c>
      <c r="C31" s="141">
        <v>10</v>
      </c>
      <c r="D31" s="84">
        <f t="shared" si="0"/>
        <v>0</v>
      </c>
      <c r="E31" s="142">
        <f t="shared" si="1"/>
        <v>0</v>
      </c>
      <c r="F31" s="143">
        <f>'Справочно_НЕТТО Свод'!B31</f>
        <v>0</v>
      </c>
      <c r="G31" s="142">
        <f t="shared" si="2"/>
        <v>0</v>
      </c>
      <c r="H31" s="143">
        <f>'Справочно_НЕТТО Свод'!C31</f>
        <v>0</v>
      </c>
      <c r="I31" s="87">
        <f t="shared" si="3"/>
        <v>0</v>
      </c>
      <c r="J31" s="143">
        <f>'Справочно_НЕТТО Свод'!D31</f>
        <v>0</v>
      </c>
      <c r="K31" s="142">
        <f t="shared" si="4"/>
        <v>0</v>
      </c>
      <c r="L31" s="143">
        <f>'Справочно_НЕТТО Свод'!E31</f>
        <v>0</v>
      </c>
      <c r="M31" s="144">
        <f t="shared" si="5"/>
        <v>0</v>
      </c>
    </row>
    <row r="32" spans="1:13" ht="14.5" thickBot="1">
      <c r="A32" s="61"/>
      <c r="B32" s="140" t="s">
        <v>404</v>
      </c>
      <c r="C32" s="141">
        <v>30</v>
      </c>
      <c r="D32" s="84">
        <f t="shared" si="0"/>
        <v>0</v>
      </c>
      <c r="E32" s="142">
        <f t="shared" si="1"/>
        <v>0</v>
      </c>
      <c r="F32" s="143">
        <f>'Справочно_НЕТТО Свод'!B32</f>
        <v>0</v>
      </c>
      <c r="G32" s="142">
        <f t="shared" si="2"/>
        <v>0</v>
      </c>
      <c r="H32" s="143">
        <f>'Справочно_НЕТТО Свод'!C32</f>
        <v>0</v>
      </c>
      <c r="I32" s="87">
        <f t="shared" si="3"/>
        <v>0</v>
      </c>
      <c r="J32" s="143">
        <f>'Справочно_НЕТТО Свод'!D32</f>
        <v>0</v>
      </c>
      <c r="K32" s="142">
        <f t="shared" si="4"/>
        <v>0</v>
      </c>
      <c r="L32" s="143">
        <f>'Справочно_НЕТТО Свод'!E32</f>
        <v>0</v>
      </c>
      <c r="M32" s="144">
        <f t="shared" si="5"/>
        <v>0</v>
      </c>
    </row>
    <row r="33" spans="1:13" ht="14.5" thickBot="1">
      <c r="A33" s="61"/>
      <c r="B33" s="140" t="s">
        <v>405</v>
      </c>
      <c r="C33" s="141">
        <v>15</v>
      </c>
      <c r="D33" s="84">
        <f t="shared" si="0"/>
        <v>20.9</v>
      </c>
      <c r="E33" s="142">
        <f t="shared" si="1"/>
        <v>1.3933333333333333</v>
      </c>
      <c r="F33" s="143">
        <f>'Справочно_НЕТТО Свод'!B33</f>
        <v>7</v>
      </c>
      <c r="G33" s="142">
        <f t="shared" si="2"/>
        <v>0.46666666666666667</v>
      </c>
      <c r="H33" s="143">
        <f>'Справочно_НЕТТО Свод'!C33</f>
        <v>0</v>
      </c>
      <c r="I33" s="87">
        <f t="shared" si="3"/>
        <v>0</v>
      </c>
      <c r="J33" s="143">
        <f>'Справочно_НЕТТО Свод'!D33</f>
        <v>13.9</v>
      </c>
      <c r="K33" s="142">
        <f t="shared" si="4"/>
        <v>0.92666666666666664</v>
      </c>
      <c r="L33" s="143">
        <f>'Справочно_НЕТТО Свод'!E33</f>
        <v>0</v>
      </c>
      <c r="M33" s="144">
        <f t="shared" si="5"/>
        <v>0</v>
      </c>
    </row>
    <row r="34" spans="1:13" ht="14.5" thickBot="1">
      <c r="A34" s="61"/>
      <c r="B34" s="140" t="s">
        <v>408</v>
      </c>
      <c r="C34" s="145"/>
      <c r="D34" s="84">
        <f t="shared" si="0"/>
        <v>0</v>
      </c>
      <c r="E34" s="142"/>
      <c r="F34" s="143">
        <f>'Справочно_НЕТТО Свод'!B34</f>
        <v>0</v>
      </c>
      <c r="G34" s="142"/>
      <c r="H34" s="143">
        <f>'Справочно_НЕТТО Свод'!C34</f>
        <v>0</v>
      </c>
      <c r="I34" s="87"/>
      <c r="J34" s="143">
        <f>'Справочно_НЕТТО Свод'!D34</f>
        <v>0</v>
      </c>
      <c r="K34" s="142"/>
      <c r="L34" s="143">
        <f>'Справочно_НЕТТО Свод'!E34</f>
        <v>0</v>
      </c>
      <c r="M34" s="144"/>
    </row>
    <row r="35" spans="1:13" ht="14.5" thickBot="1">
      <c r="A35" s="61"/>
      <c r="B35" s="140" t="s">
        <v>479</v>
      </c>
      <c r="C35" s="141">
        <v>40</v>
      </c>
      <c r="D35" s="84">
        <f t="shared" si="0"/>
        <v>0</v>
      </c>
      <c r="E35" s="142">
        <f t="shared" si="1"/>
        <v>0</v>
      </c>
      <c r="F35" s="143">
        <f>'Справочно_НЕТТО Свод'!B35</f>
        <v>0</v>
      </c>
      <c r="G35" s="142">
        <f t="shared" si="2"/>
        <v>0</v>
      </c>
      <c r="H35" s="143">
        <f>'Справочно_НЕТТО Свод'!C35</f>
        <v>0</v>
      </c>
      <c r="I35" s="87">
        <f t="shared" si="3"/>
        <v>0</v>
      </c>
      <c r="J35" s="143">
        <f>'Справочно_НЕТТО Свод'!D35</f>
        <v>0</v>
      </c>
      <c r="K35" s="142">
        <f t="shared" si="4"/>
        <v>0</v>
      </c>
      <c r="L35" s="143">
        <f>'Справочно_НЕТТО Свод'!E35</f>
        <v>0</v>
      </c>
      <c r="M35" s="144">
        <f t="shared" si="5"/>
        <v>0</v>
      </c>
    </row>
    <row r="36" spans="1:13" ht="14.5" thickBot="1">
      <c r="A36" s="61"/>
      <c r="B36" s="140" t="s">
        <v>412</v>
      </c>
      <c r="C36" s="141">
        <v>30</v>
      </c>
      <c r="D36" s="84">
        <f t="shared" si="0"/>
        <v>34.9</v>
      </c>
      <c r="E36" s="142">
        <f t="shared" si="1"/>
        <v>1.1633333333333333</v>
      </c>
      <c r="F36" s="143">
        <f>'Справочно_НЕТТО Свод'!B36</f>
        <v>12</v>
      </c>
      <c r="G36" s="142">
        <f t="shared" si="2"/>
        <v>0.4</v>
      </c>
      <c r="H36" s="143">
        <f>'Справочно_НЕТТО Свод'!C36</f>
        <v>5</v>
      </c>
      <c r="I36" s="87">
        <f t="shared" si="3"/>
        <v>0.16666666666666666</v>
      </c>
      <c r="J36" s="143">
        <f>'Справочно_НЕТТО Свод'!D36</f>
        <v>12.9</v>
      </c>
      <c r="K36" s="142">
        <f t="shared" si="4"/>
        <v>0.43</v>
      </c>
      <c r="L36" s="143">
        <f>'Справочно_НЕТТО Свод'!E36</f>
        <v>5</v>
      </c>
      <c r="M36" s="144">
        <f t="shared" si="5"/>
        <v>0.16666666666666666</v>
      </c>
    </row>
    <row r="37" spans="1:13" ht="14.5" thickBot="1">
      <c r="A37" s="91"/>
      <c r="B37" s="140" t="s">
        <v>480</v>
      </c>
      <c r="C37" s="141">
        <v>10</v>
      </c>
      <c r="D37" s="84">
        <f t="shared" si="0"/>
        <v>0</v>
      </c>
      <c r="E37" s="142">
        <f t="shared" si="1"/>
        <v>0</v>
      </c>
      <c r="F37" s="143">
        <f>'Справочно_НЕТТО Свод'!B37</f>
        <v>0</v>
      </c>
      <c r="G37" s="142">
        <f t="shared" si="2"/>
        <v>0</v>
      </c>
      <c r="H37" s="143">
        <f>'Справочно_НЕТТО Свод'!C37</f>
        <v>0</v>
      </c>
      <c r="I37" s="87">
        <f t="shared" si="3"/>
        <v>0</v>
      </c>
      <c r="J37" s="143">
        <f>'Справочно_НЕТТО Свод'!D37</f>
        <v>0</v>
      </c>
      <c r="K37" s="142">
        <f t="shared" si="4"/>
        <v>0</v>
      </c>
      <c r="L37" s="143">
        <f>'Справочно_НЕТТО Свод'!E37</f>
        <v>0</v>
      </c>
      <c r="M37" s="144">
        <f t="shared" si="5"/>
        <v>0</v>
      </c>
    </row>
    <row r="38" spans="1:13" ht="14.5" thickBot="1">
      <c r="B38" s="140" t="s">
        <v>180</v>
      </c>
      <c r="C38" s="141">
        <v>1</v>
      </c>
      <c r="D38" s="84">
        <f t="shared" si="0"/>
        <v>1</v>
      </c>
      <c r="E38" s="142">
        <f t="shared" si="1"/>
        <v>1</v>
      </c>
      <c r="F38" s="143">
        <f>'Справочно_НЕТТО Свод'!B38</f>
        <v>1</v>
      </c>
      <c r="G38" s="142">
        <f t="shared" si="2"/>
        <v>1</v>
      </c>
      <c r="H38" s="143">
        <f>'Справочно_НЕТТО Свод'!C38</f>
        <v>0</v>
      </c>
      <c r="I38" s="87">
        <f t="shared" si="3"/>
        <v>0</v>
      </c>
      <c r="J38" s="143">
        <f>'Справочно_НЕТТО Свод'!D38</f>
        <v>0</v>
      </c>
      <c r="K38" s="142">
        <f t="shared" si="4"/>
        <v>0</v>
      </c>
      <c r="L38" s="143">
        <f>'Справочно_НЕТТО Свод'!E38</f>
        <v>0</v>
      </c>
      <c r="M38" s="144">
        <f t="shared" si="5"/>
        <v>0</v>
      </c>
    </row>
    <row r="39" spans="1:13" ht="14.5" thickBot="1">
      <c r="B39" s="140" t="s">
        <v>418</v>
      </c>
      <c r="C39" s="141">
        <v>3</v>
      </c>
      <c r="D39" s="84">
        <f t="shared" si="0"/>
        <v>0</v>
      </c>
      <c r="E39" s="142">
        <f t="shared" si="1"/>
        <v>0</v>
      </c>
      <c r="F39" s="143">
        <f>'Справочно_НЕТТО Свод'!B39</f>
        <v>0</v>
      </c>
      <c r="G39" s="142">
        <f t="shared" si="2"/>
        <v>0</v>
      </c>
      <c r="H39" s="143">
        <f>'Справочно_НЕТТО Свод'!C39</f>
        <v>0</v>
      </c>
      <c r="I39" s="87">
        <f t="shared" si="3"/>
        <v>0</v>
      </c>
      <c r="J39" s="143">
        <f>'Справочно_НЕТТО Свод'!D39</f>
        <v>0</v>
      </c>
      <c r="K39" s="142">
        <f t="shared" si="4"/>
        <v>0</v>
      </c>
      <c r="L39" s="143">
        <f>'Справочно_НЕТТО Свод'!E39</f>
        <v>0</v>
      </c>
      <c r="M39" s="144">
        <f t="shared" si="5"/>
        <v>0</v>
      </c>
    </row>
    <row r="40" spans="1:13" ht="14.5" thickBot="1">
      <c r="B40" s="140" t="s">
        <v>481</v>
      </c>
      <c r="C40" s="141">
        <v>0.2</v>
      </c>
      <c r="D40" s="84">
        <f t="shared" si="0"/>
        <v>3</v>
      </c>
      <c r="E40" s="142">
        <f t="shared" si="1"/>
        <v>15</v>
      </c>
      <c r="F40" s="143">
        <f>'Справочно_НЕТТО Свод'!B40</f>
        <v>1</v>
      </c>
      <c r="G40" s="142">
        <f t="shared" si="2"/>
        <v>5</v>
      </c>
      <c r="H40" s="143">
        <f>'Справочно_НЕТТО Свод'!C40</f>
        <v>0</v>
      </c>
      <c r="I40" s="87">
        <f t="shared" si="3"/>
        <v>0</v>
      </c>
      <c r="J40" s="143">
        <f>'Справочно_НЕТТО Свод'!D40</f>
        <v>2</v>
      </c>
      <c r="K40" s="142">
        <f t="shared" si="4"/>
        <v>10</v>
      </c>
      <c r="L40" s="143">
        <f>'Справочно_НЕТТО Свод'!E40</f>
        <v>0</v>
      </c>
      <c r="M40" s="144">
        <f t="shared" si="5"/>
        <v>0</v>
      </c>
    </row>
    <row r="41" spans="1:13" ht="14.5" thickBot="1">
      <c r="B41" s="140" t="s">
        <v>423</v>
      </c>
      <c r="C41" s="141">
        <v>3</v>
      </c>
      <c r="D41" s="84">
        <f t="shared" si="0"/>
        <v>4.75</v>
      </c>
      <c r="E41" s="142">
        <f t="shared" si="1"/>
        <v>1.5833333333333333</v>
      </c>
      <c r="F41" s="143">
        <f>'Справочно_НЕТТО Свод'!B41</f>
        <v>1.6</v>
      </c>
      <c r="G41" s="142">
        <f t="shared" si="2"/>
        <v>0.53333333333333333</v>
      </c>
      <c r="H41" s="143">
        <f>'Справочно_НЕТТО Свод'!C41</f>
        <v>0</v>
      </c>
      <c r="I41" s="87">
        <f t="shared" si="3"/>
        <v>0</v>
      </c>
      <c r="J41" s="143">
        <f>'Справочно_НЕТТО Свод'!D41</f>
        <v>3.15</v>
      </c>
      <c r="K41" s="142">
        <f t="shared" si="4"/>
        <v>1.05</v>
      </c>
      <c r="L41" s="143">
        <f>'Справочно_НЕТТО Свод'!E41</f>
        <v>0</v>
      </c>
      <c r="M41" s="144">
        <f t="shared" si="5"/>
        <v>0</v>
      </c>
    </row>
    <row r="42" spans="1:13" ht="14.5" thickBot="1">
      <c r="B42" s="140" t="s">
        <v>425</v>
      </c>
      <c r="C42" s="141">
        <v>3</v>
      </c>
      <c r="D42" s="84">
        <f t="shared" si="0"/>
        <v>0</v>
      </c>
      <c r="E42" s="142">
        <f t="shared" si="1"/>
        <v>0</v>
      </c>
      <c r="F42" s="143">
        <f>'Справочно_НЕТТО Свод'!B42</f>
        <v>0</v>
      </c>
      <c r="G42" s="142">
        <f t="shared" si="2"/>
        <v>0</v>
      </c>
      <c r="H42" s="143">
        <f>'Справочно_НЕТТО Свод'!C42</f>
        <v>0</v>
      </c>
      <c r="I42" s="87">
        <f t="shared" si="3"/>
        <v>0</v>
      </c>
      <c r="J42" s="143">
        <f>'Справочно_НЕТТО Свод'!D42</f>
        <v>0</v>
      </c>
      <c r="K42" s="142">
        <f t="shared" si="4"/>
        <v>0</v>
      </c>
      <c r="L42" s="143">
        <f>'Справочно_НЕТТО Свод'!E42</f>
        <v>0</v>
      </c>
      <c r="M42" s="144">
        <f t="shared" si="5"/>
        <v>0</v>
      </c>
    </row>
    <row r="43" spans="1:13" ht="14.5" thickBot="1">
      <c r="B43" s="140" t="s">
        <v>482</v>
      </c>
      <c r="C43" s="141">
        <v>2</v>
      </c>
      <c r="D43" s="84">
        <f t="shared" si="0"/>
        <v>0.08</v>
      </c>
      <c r="E43" s="142">
        <f t="shared" si="1"/>
        <v>0.04</v>
      </c>
      <c r="F43" s="143">
        <f>'Справочно_НЕТТО Свод'!B43</f>
        <v>0</v>
      </c>
      <c r="G43" s="142">
        <f t="shared" si="2"/>
        <v>0</v>
      </c>
      <c r="H43" s="143">
        <f>'Справочно_НЕТТО Свод'!C43</f>
        <v>0</v>
      </c>
      <c r="I43" s="87">
        <f t="shared" si="3"/>
        <v>0</v>
      </c>
      <c r="J43" s="143">
        <f>'Справочно_НЕТТО Свод'!D43</f>
        <v>0.08</v>
      </c>
      <c r="K43" s="142">
        <f t="shared" si="4"/>
        <v>0.04</v>
      </c>
      <c r="L43" s="143">
        <f>'Справочно_НЕТТО Свод'!E43</f>
        <v>0</v>
      </c>
      <c r="M43" s="144">
        <f t="shared" si="5"/>
        <v>0</v>
      </c>
    </row>
    <row r="44" spans="1:13">
      <c r="B44" s="140" t="s">
        <v>552</v>
      </c>
      <c r="C44" s="141"/>
      <c r="D44" s="84">
        <f t="shared" si="0"/>
        <v>0</v>
      </c>
      <c r="E44" s="142"/>
      <c r="F44" s="143">
        <f>'Справочно_НЕТТО Свод'!B44</f>
        <v>0</v>
      </c>
      <c r="G44" s="142"/>
      <c r="H44" s="88">
        <v>0</v>
      </c>
      <c r="I44" s="87"/>
      <c r="J44" s="89">
        <v>0</v>
      </c>
      <c r="K44" s="142"/>
      <c r="L44" s="89">
        <v>0</v>
      </c>
      <c r="M44" s="144"/>
    </row>
    <row r="45" spans="1:13" ht="14.5" thickBot="1">
      <c r="B45" s="146"/>
      <c r="C45" s="147">
        <f>SUM(C6:C43)</f>
        <v>2028.2</v>
      </c>
      <c r="D45" s="148">
        <f>F45+H45+J45+L45</f>
        <v>1196.42</v>
      </c>
      <c r="E45" s="149"/>
      <c r="F45" s="150">
        <f>SUM(F6:F44)</f>
        <v>331.90000000000003</v>
      </c>
      <c r="G45" s="149"/>
      <c r="H45" s="151">
        <f>SUM(H6:H44)</f>
        <v>184</v>
      </c>
      <c r="I45" s="149"/>
      <c r="J45" s="152">
        <f>SUM(J6:J44)</f>
        <v>496.51999999999992</v>
      </c>
      <c r="K45" s="149"/>
      <c r="L45" s="152">
        <f>SUM(L6:L44)</f>
        <v>184</v>
      </c>
      <c r="M45" s="92"/>
    </row>
    <row r="46" spans="1:13">
      <c r="D46" s="93">
        <v>0</v>
      </c>
    </row>
  </sheetData>
  <mergeCells count="1">
    <mergeCell ref="B2:M2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48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S50"/>
  <sheetViews>
    <sheetView view="pageBreakPreview" zoomScale="60" zoomScaleNormal="100" workbookViewId="0">
      <selection activeCell="H15" sqref="H15"/>
    </sheetView>
  </sheetViews>
  <sheetFormatPr defaultColWidth="9.1796875" defaultRowHeight="14"/>
  <cols>
    <col min="1" max="1" width="30.26953125" style="95" customWidth="1"/>
    <col min="2" max="2" width="9.453125" style="95" customWidth="1"/>
    <col min="3" max="3" width="13" style="95" customWidth="1"/>
    <col min="4" max="4" width="14" style="95" customWidth="1"/>
    <col min="5" max="6" width="14.1796875" style="95" customWidth="1"/>
    <col min="7" max="7" width="4.26953125" style="95" customWidth="1"/>
    <col min="8" max="8" width="30.1796875" style="95" customWidth="1"/>
    <col min="9" max="9" width="15" style="95" customWidth="1"/>
    <col min="10" max="10" width="13.81640625" style="95" customWidth="1"/>
    <col min="11" max="11" width="17.54296875" style="95" customWidth="1"/>
    <col min="12" max="13" width="14.7265625" style="95" customWidth="1"/>
    <col min="14" max="14" width="5.26953125" style="95" customWidth="1"/>
    <col min="15" max="15" width="20.1796875" style="95" customWidth="1"/>
    <col min="16" max="16" width="10" style="95" customWidth="1"/>
    <col min="17" max="17" width="8.54296875" style="95" customWidth="1"/>
    <col min="18" max="18" width="11.26953125" style="95" customWidth="1"/>
    <col min="19" max="19" width="14" style="95" bestFit="1" customWidth="1"/>
    <col min="20" max="20" width="16.1796875" style="95" customWidth="1"/>
    <col min="21" max="21" width="4.26953125" style="95" customWidth="1"/>
    <col min="22" max="22" width="1" style="95" customWidth="1"/>
    <col min="23" max="23" width="29" style="95" customWidth="1"/>
    <col min="24" max="24" width="14.54296875" style="95" customWidth="1"/>
    <col min="25" max="25" width="14.7265625" style="95" customWidth="1"/>
    <col min="26" max="26" width="15.81640625" style="95" customWidth="1"/>
    <col min="27" max="28" width="14" style="95" customWidth="1"/>
    <col min="29" max="29" width="4.453125" style="95" customWidth="1"/>
    <col min="30" max="30" width="23.54296875" style="95" customWidth="1"/>
    <col min="31" max="31" width="9.7265625" style="95" customWidth="1"/>
    <col min="32" max="32" width="11.81640625" style="95" customWidth="1"/>
    <col min="33" max="33" width="13.26953125" style="95" customWidth="1"/>
    <col min="34" max="35" width="13.7265625" style="95" customWidth="1"/>
    <col min="36" max="37" width="9.7265625" style="95" customWidth="1"/>
    <col min="38" max="38" width="14.7265625" style="95" customWidth="1"/>
    <col min="39" max="264" width="9.54296875" style="95" customWidth="1"/>
    <col min="265" max="265" width="30.26953125" style="95" customWidth="1"/>
    <col min="266" max="266" width="9.453125" style="95" customWidth="1"/>
    <col min="267" max="267" width="13" style="95" customWidth="1"/>
    <col min="268" max="268" width="14" style="95" customWidth="1"/>
    <col min="269" max="270" width="14.1796875" style="95" customWidth="1"/>
    <col min="271" max="271" width="4.26953125" style="95" customWidth="1"/>
    <col min="272" max="272" width="31.1796875" style="95" customWidth="1"/>
    <col min="273" max="273" width="12.54296875" style="95" customWidth="1"/>
    <col min="274" max="274" width="13.81640625" style="95" customWidth="1"/>
    <col min="275" max="275" width="17.54296875" style="95" customWidth="1"/>
    <col min="276" max="277" width="14.7265625" style="95" customWidth="1"/>
    <col min="278" max="278" width="4.26953125" style="95" customWidth="1"/>
    <col min="279" max="279" width="30.7265625" style="95" customWidth="1"/>
    <col min="280" max="280" width="14.54296875" style="95" customWidth="1"/>
    <col min="281" max="281" width="14.7265625" style="95" customWidth="1"/>
    <col min="282" max="282" width="15.81640625" style="95" customWidth="1"/>
    <col min="283" max="284" width="14" style="95" customWidth="1"/>
    <col min="285" max="285" width="4.453125" style="95" customWidth="1"/>
    <col min="286" max="293" width="9.7265625" style="95" customWidth="1"/>
    <col min="294" max="294" width="14.7265625" style="95" customWidth="1"/>
    <col min="295" max="520" width="9.54296875" style="95" customWidth="1"/>
    <col min="521" max="521" width="30.26953125" style="95" customWidth="1"/>
    <col min="522" max="522" width="9.453125" style="95" customWidth="1"/>
    <col min="523" max="523" width="13" style="95" customWidth="1"/>
    <col min="524" max="524" width="14" style="95" customWidth="1"/>
    <col min="525" max="526" width="14.1796875" style="95" customWidth="1"/>
    <col min="527" max="527" width="4.26953125" style="95" customWidth="1"/>
    <col min="528" max="528" width="31.1796875" style="95" customWidth="1"/>
    <col min="529" max="529" width="12.54296875" style="95" customWidth="1"/>
    <col min="530" max="530" width="13.81640625" style="95" customWidth="1"/>
    <col min="531" max="531" width="17.54296875" style="95" customWidth="1"/>
    <col min="532" max="533" width="14.7265625" style="95" customWidth="1"/>
    <col min="534" max="534" width="4.26953125" style="95" customWidth="1"/>
    <col min="535" max="535" width="30.7265625" style="95" customWidth="1"/>
    <col min="536" max="536" width="14.54296875" style="95" customWidth="1"/>
    <col min="537" max="537" width="14.7265625" style="95" customWidth="1"/>
    <col min="538" max="538" width="15.81640625" style="95" customWidth="1"/>
    <col min="539" max="540" width="14" style="95" customWidth="1"/>
    <col min="541" max="541" width="4.453125" style="95" customWidth="1"/>
    <col min="542" max="549" width="9.7265625" style="95" customWidth="1"/>
    <col min="550" max="550" width="14.7265625" style="95" customWidth="1"/>
    <col min="551" max="776" width="9.54296875" style="95" customWidth="1"/>
    <col min="777" max="777" width="30.26953125" style="95" customWidth="1"/>
    <col min="778" max="778" width="9.453125" style="95" customWidth="1"/>
    <col min="779" max="779" width="13" style="95" customWidth="1"/>
    <col min="780" max="780" width="14" style="95" customWidth="1"/>
    <col min="781" max="782" width="14.1796875" style="95" customWidth="1"/>
    <col min="783" max="783" width="4.26953125" style="95" customWidth="1"/>
    <col min="784" max="784" width="31.1796875" style="95" customWidth="1"/>
    <col min="785" max="785" width="12.54296875" style="95" customWidth="1"/>
    <col min="786" max="786" width="13.81640625" style="95" customWidth="1"/>
    <col min="787" max="787" width="17.54296875" style="95" customWidth="1"/>
    <col min="788" max="789" width="14.7265625" style="95" customWidth="1"/>
    <col min="790" max="790" width="4.26953125" style="95" customWidth="1"/>
    <col min="791" max="791" width="30.7265625" style="95" customWidth="1"/>
    <col min="792" max="792" width="14.54296875" style="95" customWidth="1"/>
    <col min="793" max="793" width="14.7265625" style="95" customWidth="1"/>
    <col min="794" max="794" width="15.81640625" style="95" customWidth="1"/>
    <col min="795" max="796" width="14" style="95" customWidth="1"/>
    <col min="797" max="797" width="4.453125" style="95" customWidth="1"/>
    <col min="798" max="805" width="9.7265625" style="95" customWidth="1"/>
    <col min="806" max="806" width="14.7265625" style="95" customWidth="1"/>
    <col min="807" max="1033" width="9.54296875" style="95" customWidth="1"/>
    <col min="1034" max="16384" width="9.1796875" style="118"/>
  </cols>
  <sheetData>
    <row r="1" spans="1:35">
      <c r="T1" s="96" t="s">
        <v>483</v>
      </c>
      <c r="AI1" s="96" t="s">
        <v>576</v>
      </c>
    </row>
    <row r="2" spans="1:35" ht="36" customHeight="1">
      <c r="A2" s="319" t="s">
        <v>484</v>
      </c>
      <c r="B2" s="319"/>
      <c r="C2" s="319"/>
      <c r="D2" s="319"/>
      <c r="E2" s="319"/>
      <c r="F2" s="319"/>
      <c r="H2" s="319" t="s">
        <v>484</v>
      </c>
      <c r="I2" s="319"/>
      <c r="J2" s="319"/>
      <c r="K2" s="319"/>
      <c r="L2" s="319"/>
      <c r="M2" s="319"/>
      <c r="N2" s="97"/>
      <c r="O2" s="319" t="s">
        <v>484</v>
      </c>
      <c r="P2" s="319"/>
      <c r="Q2" s="319"/>
      <c r="R2" s="319"/>
      <c r="S2" s="319"/>
      <c r="T2" s="319"/>
      <c r="W2" s="319" t="s">
        <v>484</v>
      </c>
      <c r="X2" s="319"/>
      <c r="Y2" s="319"/>
      <c r="Z2" s="319"/>
      <c r="AA2" s="319"/>
      <c r="AB2" s="319"/>
      <c r="AD2" s="319" t="s">
        <v>484</v>
      </c>
      <c r="AE2" s="319"/>
      <c r="AF2" s="319"/>
      <c r="AG2" s="319"/>
      <c r="AH2" s="319"/>
      <c r="AI2" s="319"/>
    </row>
    <row r="3" spans="1:35" s="98" customFormat="1">
      <c r="A3" s="320" t="s">
        <v>485</v>
      </c>
      <c r="B3" s="320"/>
      <c r="C3" s="320"/>
      <c r="D3" s="320"/>
      <c r="E3" s="320"/>
      <c r="F3" s="320"/>
      <c r="H3" s="320" t="s">
        <v>486</v>
      </c>
      <c r="I3" s="320"/>
      <c r="J3" s="320"/>
      <c r="K3" s="320"/>
      <c r="L3" s="320"/>
      <c r="M3" s="320"/>
      <c r="N3" s="99"/>
      <c r="O3" s="320" t="s">
        <v>570</v>
      </c>
      <c r="P3" s="320"/>
      <c r="Q3" s="320"/>
      <c r="R3" s="320"/>
      <c r="S3" s="320"/>
      <c r="T3" s="320"/>
      <c r="W3" s="320" t="s">
        <v>487</v>
      </c>
      <c r="X3" s="320"/>
      <c r="Y3" s="320"/>
      <c r="Z3" s="320"/>
      <c r="AA3" s="320"/>
      <c r="AB3" s="320"/>
      <c r="AD3" s="320" t="s">
        <v>569</v>
      </c>
      <c r="AE3" s="320"/>
      <c r="AF3" s="320"/>
      <c r="AG3" s="320"/>
      <c r="AH3" s="320"/>
      <c r="AI3" s="320"/>
    </row>
    <row r="4" spans="1:35" ht="127.5" customHeight="1">
      <c r="A4" s="119" t="s">
        <v>488</v>
      </c>
      <c r="B4" s="319" t="s">
        <v>489</v>
      </c>
      <c r="C4" s="119" t="s">
        <v>490</v>
      </c>
      <c r="D4" s="119" t="s">
        <v>491</v>
      </c>
      <c r="E4" s="119" t="s">
        <v>492</v>
      </c>
      <c r="F4" s="119" t="s">
        <v>493</v>
      </c>
      <c r="H4" s="119" t="s">
        <v>488</v>
      </c>
      <c r="I4" s="319" t="s">
        <v>489</v>
      </c>
      <c r="J4" s="119" t="s">
        <v>494</v>
      </c>
      <c r="K4" s="119" t="s">
        <v>491</v>
      </c>
      <c r="L4" s="119" t="s">
        <v>492</v>
      </c>
      <c r="M4" s="119" t="s">
        <v>493</v>
      </c>
      <c r="N4" s="97"/>
      <c r="O4" s="119" t="s">
        <v>488</v>
      </c>
      <c r="P4" s="319" t="s">
        <v>489</v>
      </c>
      <c r="Q4" s="119" t="s">
        <v>495</v>
      </c>
      <c r="R4" s="119" t="s">
        <v>491</v>
      </c>
      <c r="S4" s="119" t="s">
        <v>492</v>
      </c>
      <c r="T4" s="119" t="s">
        <v>493</v>
      </c>
      <c r="W4" s="119" t="s">
        <v>488</v>
      </c>
      <c r="X4" s="319" t="s">
        <v>489</v>
      </c>
      <c r="Y4" s="119" t="s">
        <v>495</v>
      </c>
      <c r="Z4" s="119" t="s">
        <v>491</v>
      </c>
      <c r="AA4" s="119" t="s">
        <v>492</v>
      </c>
      <c r="AB4" s="119" t="s">
        <v>493</v>
      </c>
      <c r="AD4" s="119" t="s">
        <v>488</v>
      </c>
      <c r="AE4" s="319" t="s">
        <v>489</v>
      </c>
      <c r="AF4" s="119" t="s">
        <v>495</v>
      </c>
      <c r="AG4" s="119" t="s">
        <v>491</v>
      </c>
      <c r="AH4" s="119" t="s">
        <v>492</v>
      </c>
      <c r="AI4" s="119" t="s">
        <v>493</v>
      </c>
    </row>
    <row r="5" spans="1:35" ht="89.25" customHeight="1">
      <c r="A5" s="120" t="s">
        <v>496</v>
      </c>
      <c r="B5" s="319"/>
      <c r="C5" s="121">
        <f>C6/B6+C7/B7+C8/B8+C9/B9+C11/B11+C12/B12+C13/B13+C14/B14+C15/B15+C16/B16+C10/B10</f>
        <v>194.18402699662542</v>
      </c>
      <c r="D5" s="121">
        <v>327.04000000000002</v>
      </c>
      <c r="E5" s="121">
        <f t="shared" ref="E5:E30" si="0">C5-D5</f>
        <v>-132.8559730033746</v>
      </c>
      <c r="F5" s="121">
        <f>C5*100/D5</f>
        <v>59.376231346815501</v>
      </c>
      <c r="H5" s="120" t="s">
        <v>496</v>
      </c>
      <c r="I5" s="319"/>
      <c r="J5" s="122">
        <f>J6/I6+J7/I7+J8/I8+J9/I9+J11/I11+J12/I12+J13/I13+J14/I14+J15/I15+J16/I16+J10/I10</f>
        <v>89.340157480314957</v>
      </c>
      <c r="K5" s="121">
        <f>K6/I6+K7/I7+K8/I8+K9/I9+K11/I11+K12/I12+K13/I13+K14/I14+K15/I15+K16/I16</f>
        <v>327.04268262633087</v>
      </c>
      <c r="L5" s="121">
        <f t="shared" ref="L5:L30" si="1">J5-K5</f>
        <v>-237.70252514601592</v>
      </c>
      <c r="M5" s="121">
        <f>J5*100/K5</f>
        <v>27.317583369505421</v>
      </c>
      <c r="N5" s="100"/>
      <c r="O5" s="120" t="s">
        <v>496</v>
      </c>
      <c r="P5" s="319"/>
      <c r="Q5" s="121">
        <f>Q6/P6+Q7/P7+Q8/P8+Q9/P9+Q11/P11+Q12/P12+Q13/P13+Q14/P14+Q15/P15+Q16/P16+Q10/P10</f>
        <v>6.2857142857142856</v>
      </c>
      <c r="R5" s="121">
        <f>R6/P6+R7/P7+R8/P8+R9/P9+R11/P11+R12/P12+R13/P13+R14/P14+R15/P15+R16/P16</f>
        <v>327.04268262633087</v>
      </c>
      <c r="S5" s="121">
        <f t="shared" ref="S5" si="2">Q5-R5</f>
        <v>-320.7569683406166</v>
      </c>
      <c r="T5" s="121">
        <f>Q5*100/R5</f>
        <v>1.921985911819392</v>
      </c>
      <c r="W5" s="120" t="s">
        <v>496</v>
      </c>
      <c r="X5" s="319"/>
      <c r="Y5" s="121">
        <f>Y6/X6+Y7/X7+Y8/X8+Y9/X9+Y11/X11+Y12/X12+Y13/X13+Y14/X14+Y15/X15+Y16/X16+Y10/X10</f>
        <v>92.272440944881879</v>
      </c>
      <c r="Z5" s="121">
        <f>Z6/X6+Z7/X7+Z8/X8+Z9/X9+Z11/X11+Z12/X12+Z13/X13+Z14/X14+Z15/X15+Z16/X16</f>
        <v>327.04268262633087</v>
      </c>
      <c r="AA5" s="121">
        <f t="shared" ref="AA5:AA30" si="3">Y5-Z5</f>
        <v>-234.77024168144899</v>
      </c>
      <c r="AB5" s="121">
        <f>Y5*100/Z5</f>
        <v>28.214189109471558</v>
      </c>
      <c r="AD5" s="120" t="s">
        <v>496</v>
      </c>
      <c r="AE5" s="319"/>
      <c r="AF5" s="121">
        <f>AF6/AE6+AF7/AE7+AF8/AE8+AF9/AE9+AF11/AE11+AF12/AE12+AF13/AE13+AF14/AE14+AF15/AE15+AF16/AE16+AF10/AE10</f>
        <v>6.2857142857142856</v>
      </c>
      <c r="AG5" s="121">
        <f>AG6/AE6+AG7/AE7+AG8/AE8+AG9/AE9+AG11/AE11+AG12/AE12+AG13/AE13+AG14/AE14+AG15/AE15+AG16/AE16</f>
        <v>327.04268262633087</v>
      </c>
      <c r="AH5" s="121">
        <f>AF5-AG5</f>
        <v>-320.7569683406166</v>
      </c>
      <c r="AI5" s="121">
        <f>AF5*100/AG5</f>
        <v>1.921985911819392</v>
      </c>
    </row>
    <row r="6" spans="1:35" ht="42">
      <c r="A6" s="123" t="s">
        <v>497</v>
      </c>
      <c r="B6" s="124">
        <v>6.4</v>
      </c>
      <c r="C6" s="125">
        <f>J6+Q6+Y6+AF6</f>
        <v>0</v>
      </c>
      <c r="D6" s="125">
        <v>450</v>
      </c>
      <c r="E6" s="125">
        <f t="shared" si="0"/>
        <v>-450</v>
      </c>
      <c r="F6" s="124">
        <f t="shared" ref="F6:F12" si="4">C6*100/D6</f>
        <v>0</v>
      </c>
      <c r="H6" s="123" t="s">
        <v>497</v>
      </c>
      <c r="I6" s="124">
        <v>6.4</v>
      </c>
      <c r="J6" s="126">
        <f>'Справочно_Ведомость контроля'!F27+'Справочно_Ведомость контроля'!F28</f>
        <v>0</v>
      </c>
      <c r="K6" s="125">
        <f t="shared" ref="K6:K16" si="5">Z6</f>
        <v>450</v>
      </c>
      <c r="L6" s="125">
        <f t="shared" si="1"/>
        <v>-450</v>
      </c>
      <c r="M6" s="124">
        <f t="shared" ref="M6:M12" si="6">J6*100/K6</f>
        <v>0</v>
      </c>
      <c r="N6" s="101"/>
      <c r="O6" s="123" t="s">
        <v>497</v>
      </c>
      <c r="P6" s="124">
        <v>6.4</v>
      </c>
      <c r="Q6" s="126">
        <f>'Справочно_Ведомость контроля'!H27+'Справочно_Ведомость контроля'!H28</f>
        <v>0</v>
      </c>
      <c r="R6" s="125">
        <f t="shared" ref="R6:R16" si="7">AG6</f>
        <v>450</v>
      </c>
      <c r="S6" s="125">
        <f>Q6-R6</f>
        <v>-450</v>
      </c>
      <c r="T6" s="124">
        <f t="shared" ref="T6:T12" si="8">Q6*100/R6</f>
        <v>0</v>
      </c>
      <c r="W6" s="123" t="s">
        <v>497</v>
      </c>
      <c r="X6" s="124">
        <v>6.4</v>
      </c>
      <c r="Y6" s="126">
        <f>'Справочно_Ведомость контроля'!J27+'Справочно_Ведомость контроля'!J28</f>
        <v>0</v>
      </c>
      <c r="Z6" s="125">
        <f t="shared" ref="Z6:Z16" si="9">D6</f>
        <v>450</v>
      </c>
      <c r="AA6" s="125">
        <f>Y6-Z6</f>
        <v>-450</v>
      </c>
      <c r="AB6" s="124">
        <f t="shared" ref="AB6:AB12" si="10">Y6*100/Z6</f>
        <v>0</v>
      </c>
      <c r="AD6" s="123" t="s">
        <v>497</v>
      </c>
      <c r="AE6" s="124">
        <v>6.4</v>
      </c>
      <c r="AF6" s="126">
        <f>'Справочно_Ведомость контроля'!L27+'Справочно_Ведомость контроля'!L28</f>
        <v>0</v>
      </c>
      <c r="AG6" s="125">
        <f t="shared" ref="AG6:AG16" si="11">K6</f>
        <v>450</v>
      </c>
      <c r="AH6" s="125">
        <f>AF6-AG6</f>
        <v>-450</v>
      </c>
      <c r="AI6" s="124">
        <f t="shared" ref="AI6:AI42" si="12">AF6*100/AG6</f>
        <v>0</v>
      </c>
    </row>
    <row r="7" spans="1:35">
      <c r="A7" s="123" t="s">
        <v>397</v>
      </c>
      <c r="B7" s="124">
        <v>1.07</v>
      </c>
      <c r="C7" s="125">
        <f t="shared" ref="C7:C15" si="13">J7+Q7+Y7+AF7</f>
        <v>0</v>
      </c>
      <c r="D7" s="125">
        <v>50</v>
      </c>
      <c r="E7" s="125">
        <f t="shared" si="0"/>
        <v>-50</v>
      </c>
      <c r="F7" s="124">
        <f t="shared" si="4"/>
        <v>0</v>
      </c>
      <c r="H7" s="123" t="s">
        <v>397</v>
      </c>
      <c r="I7" s="124">
        <v>1.07</v>
      </c>
      <c r="J7" s="126">
        <f>'Справочно_Ведомость контроля'!F29</f>
        <v>0</v>
      </c>
      <c r="K7" s="125">
        <f t="shared" si="5"/>
        <v>50</v>
      </c>
      <c r="L7" s="125">
        <f t="shared" si="1"/>
        <v>-50</v>
      </c>
      <c r="M7" s="124">
        <f t="shared" si="6"/>
        <v>0</v>
      </c>
      <c r="N7" s="101"/>
      <c r="O7" s="123" t="s">
        <v>397</v>
      </c>
      <c r="P7" s="124">
        <v>1.07</v>
      </c>
      <c r="Q7" s="126">
        <f>'Справочно_Ведомость контроля'!H29</f>
        <v>0</v>
      </c>
      <c r="R7" s="125">
        <f t="shared" si="7"/>
        <v>50</v>
      </c>
      <c r="S7" s="125">
        <f>Q7-R7</f>
        <v>-50</v>
      </c>
      <c r="T7" s="124">
        <f t="shared" si="8"/>
        <v>0</v>
      </c>
      <c r="W7" s="123" t="s">
        <v>397</v>
      </c>
      <c r="X7" s="124">
        <v>1.07</v>
      </c>
      <c r="Y7" s="126">
        <f>'Справочно_Ведомость контроля'!J29</f>
        <v>0</v>
      </c>
      <c r="Z7" s="125">
        <f t="shared" si="9"/>
        <v>50</v>
      </c>
      <c r="AA7" s="125">
        <f>Y7-Z7</f>
        <v>-50</v>
      </c>
      <c r="AB7" s="124">
        <f t="shared" si="10"/>
        <v>0</v>
      </c>
      <c r="AD7" s="123" t="s">
        <v>397</v>
      </c>
      <c r="AE7" s="124">
        <v>1.07</v>
      </c>
      <c r="AF7" s="126">
        <f>'Справочно_Ведомость контроля'!L29</f>
        <v>0</v>
      </c>
      <c r="AG7" s="125">
        <f t="shared" si="11"/>
        <v>50</v>
      </c>
      <c r="AH7" s="125">
        <f t="shared" ref="AH7:AH16" si="14">AF7-AG7</f>
        <v>-50</v>
      </c>
      <c r="AI7" s="124">
        <f t="shared" si="12"/>
        <v>0</v>
      </c>
    </row>
    <row r="8" spans="1:35">
      <c r="A8" s="123" t="s">
        <v>402</v>
      </c>
      <c r="B8" s="124">
        <v>7</v>
      </c>
      <c r="C8" s="125">
        <f t="shared" si="13"/>
        <v>0</v>
      </c>
      <c r="D8" s="125">
        <v>10</v>
      </c>
      <c r="E8" s="125">
        <f t="shared" si="0"/>
        <v>-10</v>
      </c>
      <c r="F8" s="124">
        <f t="shared" si="4"/>
        <v>0</v>
      </c>
      <c r="H8" s="123" t="s">
        <v>402</v>
      </c>
      <c r="I8" s="124">
        <v>7</v>
      </c>
      <c r="J8" s="126">
        <f>'Справочно_Ведомость контроля'!F31</f>
        <v>0</v>
      </c>
      <c r="K8" s="125">
        <f t="shared" si="5"/>
        <v>10</v>
      </c>
      <c r="L8" s="125">
        <f t="shared" si="1"/>
        <v>-10</v>
      </c>
      <c r="M8" s="124">
        <f t="shared" si="6"/>
        <v>0</v>
      </c>
      <c r="N8" s="101"/>
      <c r="O8" s="123" t="s">
        <v>402</v>
      </c>
      <c r="P8" s="124">
        <v>7</v>
      </c>
      <c r="Q8" s="126">
        <f>'Справочно_Ведомость контроля'!H31</f>
        <v>0</v>
      </c>
      <c r="R8" s="125">
        <f t="shared" si="7"/>
        <v>10</v>
      </c>
      <c r="S8" s="125">
        <f t="shared" ref="S8:S16" si="15">Q8-R8</f>
        <v>-10</v>
      </c>
      <c r="T8" s="124">
        <f t="shared" si="8"/>
        <v>0</v>
      </c>
      <c r="W8" s="123" t="s">
        <v>402</v>
      </c>
      <c r="X8" s="124">
        <v>7</v>
      </c>
      <c r="Y8" s="126">
        <f>'Справочно_Ведомость контроля'!J31</f>
        <v>0</v>
      </c>
      <c r="Z8" s="125">
        <f t="shared" si="9"/>
        <v>10</v>
      </c>
      <c r="AA8" s="125">
        <f t="shared" si="3"/>
        <v>-10</v>
      </c>
      <c r="AB8" s="124">
        <f t="shared" si="10"/>
        <v>0</v>
      </c>
      <c r="AD8" s="123" t="s">
        <v>402</v>
      </c>
      <c r="AE8" s="124">
        <v>7</v>
      </c>
      <c r="AF8" s="126">
        <f>'Справочно_Ведомость контроля'!L31</f>
        <v>0</v>
      </c>
      <c r="AG8" s="125">
        <f t="shared" si="11"/>
        <v>10</v>
      </c>
      <c r="AH8" s="125">
        <f t="shared" si="14"/>
        <v>-10</v>
      </c>
      <c r="AI8" s="124">
        <f t="shared" si="12"/>
        <v>0</v>
      </c>
    </row>
    <row r="9" spans="1:35">
      <c r="A9" s="123" t="s">
        <v>498</v>
      </c>
      <c r="B9" s="124">
        <v>0.66</v>
      </c>
      <c r="C9" s="125">
        <f t="shared" si="13"/>
        <v>0</v>
      </c>
      <c r="D9" s="125">
        <v>10</v>
      </c>
      <c r="E9" s="125">
        <f t="shared" si="0"/>
        <v>-10</v>
      </c>
      <c r="F9" s="124">
        <f t="shared" si="4"/>
        <v>0</v>
      </c>
      <c r="H9" s="123" t="s">
        <v>498</v>
      </c>
      <c r="I9" s="124">
        <v>0.66</v>
      </c>
      <c r="J9" s="126">
        <f>'Справочно_Ведомость контроля'!F30</f>
        <v>0</v>
      </c>
      <c r="K9" s="125">
        <f t="shared" si="5"/>
        <v>10</v>
      </c>
      <c r="L9" s="125">
        <f t="shared" si="1"/>
        <v>-10</v>
      </c>
      <c r="M9" s="124">
        <f t="shared" si="6"/>
        <v>0</v>
      </c>
      <c r="N9" s="101"/>
      <c r="O9" s="123" t="s">
        <v>498</v>
      </c>
      <c r="P9" s="124">
        <v>0.66</v>
      </c>
      <c r="Q9" s="126">
        <f>'Справочно_Ведомость контроля'!H30</f>
        <v>0</v>
      </c>
      <c r="R9" s="125">
        <f t="shared" si="7"/>
        <v>10</v>
      </c>
      <c r="S9" s="125">
        <f t="shared" si="15"/>
        <v>-10</v>
      </c>
      <c r="T9" s="124">
        <f t="shared" si="8"/>
        <v>0</v>
      </c>
      <c r="W9" s="123" t="s">
        <v>498</v>
      </c>
      <c r="X9" s="124">
        <v>0.66</v>
      </c>
      <c r="Y9" s="126">
        <f>'Справочно_Ведомость контроля'!J30</f>
        <v>0</v>
      </c>
      <c r="Z9" s="125">
        <f t="shared" si="9"/>
        <v>10</v>
      </c>
      <c r="AA9" s="125">
        <f t="shared" si="3"/>
        <v>-10</v>
      </c>
      <c r="AB9" s="124">
        <f t="shared" si="10"/>
        <v>0</v>
      </c>
      <c r="AD9" s="123" t="s">
        <v>498</v>
      </c>
      <c r="AE9" s="124">
        <v>0.66</v>
      </c>
      <c r="AF9" s="126">
        <f>'Справочно_Ведомость контроля'!L30</f>
        <v>0</v>
      </c>
      <c r="AG9" s="125">
        <f t="shared" si="11"/>
        <v>10</v>
      </c>
      <c r="AH9" s="125">
        <f t="shared" si="14"/>
        <v>-10</v>
      </c>
      <c r="AI9" s="124">
        <f t="shared" si="12"/>
        <v>0</v>
      </c>
    </row>
    <row r="10" spans="1:35" ht="33" customHeight="1">
      <c r="A10" s="123" t="str">
        <f>H10</f>
        <v>Сухая смесь Неокейт Джуниор с аминокислотами</v>
      </c>
      <c r="B10" s="124">
        <v>7</v>
      </c>
      <c r="C10" s="125">
        <f>J10+Q10+Y10+AF10</f>
        <v>88</v>
      </c>
      <c r="D10" s="126"/>
      <c r="E10" s="125"/>
      <c r="F10" s="124"/>
      <c r="H10" s="123" t="s">
        <v>548</v>
      </c>
      <c r="I10" s="124">
        <v>7</v>
      </c>
      <c r="J10" s="126"/>
      <c r="K10" s="126"/>
      <c r="L10" s="125"/>
      <c r="M10" s="124"/>
      <c r="N10" s="101"/>
      <c r="O10" s="123" t="str">
        <f>H10</f>
        <v>Сухая смесь Неокейт Джуниор с аминокислотами</v>
      </c>
      <c r="P10" s="124">
        <v>7</v>
      </c>
      <c r="Q10" s="126">
        <f>'Справочно_Ведомость контроля'!H20</f>
        <v>44</v>
      </c>
      <c r="R10" s="130"/>
      <c r="S10" s="130">
        <v>0</v>
      </c>
      <c r="T10" s="130">
        <v>0</v>
      </c>
      <c r="W10" s="123" t="s">
        <v>548</v>
      </c>
      <c r="X10" s="131">
        <v>7</v>
      </c>
      <c r="Y10" s="126">
        <f>'Справочно_Ведомость контроля'!J20</f>
        <v>0</v>
      </c>
      <c r="Z10" s="130"/>
      <c r="AA10" s="132"/>
      <c r="AB10" s="133"/>
      <c r="AD10" s="123" t="s">
        <v>548</v>
      </c>
      <c r="AE10" s="124">
        <v>7</v>
      </c>
      <c r="AF10" s="126">
        <f>'Справочно_Ведомость контроля'!L20</f>
        <v>44</v>
      </c>
      <c r="AG10" s="126"/>
      <c r="AH10" s="125"/>
      <c r="AI10" s="124"/>
    </row>
    <row r="11" spans="1:35">
      <c r="A11" s="123" t="s">
        <v>342</v>
      </c>
      <c r="B11" s="124">
        <v>1</v>
      </c>
      <c r="C11" s="125">
        <f t="shared" si="13"/>
        <v>110.39999999999999</v>
      </c>
      <c r="D11" s="125">
        <v>70</v>
      </c>
      <c r="E11" s="125">
        <f t="shared" si="0"/>
        <v>40.399999999999991</v>
      </c>
      <c r="F11" s="124">
        <f t="shared" si="4"/>
        <v>157.71428571428572</v>
      </c>
      <c r="H11" s="123" t="s">
        <v>342</v>
      </c>
      <c r="I11" s="124">
        <v>1</v>
      </c>
      <c r="J11" s="126">
        <f>'Справочно_Ведомость контроля'!F21</f>
        <v>70.599999999999994</v>
      </c>
      <c r="K11" s="125">
        <f t="shared" si="5"/>
        <v>70</v>
      </c>
      <c r="L11" s="125">
        <f t="shared" si="1"/>
        <v>0.59999999999999432</v>
      </c>
      <c r="M11" s="124">
        <f t="shared" si="6"/>
        <v>100.85714285714285</v>
      </c>
      <c r="N11" s="101"/>
      <c r="O11" s="123" t="s">
        <v>342</v>
      </c>
      <c r="P11" s="124">
        <v>1</v>
      </c>
      <c r="Q11" s="126">
        <f>'Справочно_Ведомость контроля'!H21</f>
        <v>0</v>
      </c>
      <c r="R11" s="125">
        <f t="shared" si="7"/>
        <v>70</v>
      </c>
      <c r="S11" s="125">
        <f t="shared" si="15"/>
        <v>-70</v>
      </c>
      <c r="T11" s="124">
        <f t="shared" si="8"/>
        <v>0</v>
      </c>
      <c r="W11" s="123" t="s">
        <v>342</v>
      </c>
      <c r="X11" s="124">
        <v>1</v>
      </c>
      <c r="Y11" s="126">
        <f>'Справочно_Ведомость контроля'!J21</f>
        <v>39.799999999999997</v>
      </c>
      <c r="Z11" s="125">
        <f t="shared" si="9"/>
        <v>70</v>
      </c>
      <c r="AA11" s="125">
        <f t="shared" si="3"/>
        <v>-30.200000000000003</v>
      </c>
      <c r="AB11" s="124">
        <f t="shared" si="10"/>
        <v>56.857142857142854</v>
      </c>
      <c r="AD11" s="123" t="s">
        <v>342</v>
      </c>
      <c r="AE11" s="124">
        <v>1</v>
      </c>
      <c r="AF11" s="126">
        <f>'Справочно_Ведомость контроля'!L21</f>
        <v>0</v>
      </c>
      <c r="AG11" s="125">
        <f t="shared" si="11"/>
        <v>70</v>
      </c>
      <c r="AH11" s="125">
        <f t="shared" si="14"/>
        <v>-70</v>
      </c>
      <c r="AI11" s="124">
        <f t="shared" si="12"/>
        <v>0</v>
      </c>
    </row>
    <row r="12" spans="1:35" ht="28">
      <c r="A12" s="123" t="s">
        <v>476</v>
      </c>
      <c r="B12" s="124">
        <v>1.1599999999999999</v>
      </c>
      <c r="C12" s="125">
        <f t="shared" si="13"/>
        <v>0</v>
      </c>
      <c r="D12" s="125">
        <v>30</v>
      </c>
      <c r="E12" s="125">
        <f t="shared" si="0"/>
        <v>-30</v>
      </c>
      <c r="F12" s="124">
        <f t="shared" si="4"/>
        <v>0</v>
      </c>
      <c r="H12" s="123" t="s">
        <v>476</v>
      </c>
      <c r="I12" s="124">
        <v>1.1599999999999999</v>
      </c>
      <c r="J12" s="126">
        <f>'Справочно_Ведомость контроля'!F22</f>
        <v>0</v>
      </c>
      <c r="K12" s="125">
        <f t="shared" si="5"/>
        <v>30</v>
      </c>
      <c r="L12" s="125">
        <f t="shared" si="1"/>
        <v>-30</v>
      </c>
      <c r="M12" s="124">
        <f t="shared" si="6"/>
        <v>0</v>
      </c>
      <c r="N12" s="101"/>
      <c r="O12" s="123" t="s">
        <v>476</v>
      </c>
      <c r="P12" s="124">
        <v>1.1599999999999999</v>
      </c>
      <c r="Q12" s="126">
        <f>'Справочно_Ведомость контроля'!H22</f>
        <v>0</v>
      </c>
      <c r="R12" s="125">
        <f t="shared" si="7"/>
        <v>30</v>
      </c>
      <c r="S12" s="125">
        <f t="shared" si="15"/>
        <v>-30</v>
      </c>
      <c r="T12" s="124">
        <f t="shared" si="8"/>
        <v>0</v>
      </c>
      <c r="W12" s="123" t="s">
        <v>476</v>
      </c>
      <c r="X12" s="124">
        <v>1.1599999999999999</v>
      </c>
      <c r="Y12" s="126">
        <f>'Справочно_Ведомость контроля'!J22</f>
        <v>0</v>
      </c>
      <c r="Z12" s="125">
        <f t="shared" si="9"/>
        <v>30</v>
      </c>
      <c r="AA12" s="125">
        <f t="shared" si="3"/>
        <v>-30</v>
      </c>
      <c r="AB12" s="124">
        <f t="shared" si="10"/>
        <v>0</v>
      </c>
      <c r="AD12" s="123" t="s">
        <v>476</v>
      </c>
      <c r="AE12" s="124">
        <v>1.1599999999999999</v>
      </c>
      <c r="AF12" s="126">
        <f>'Справочно_Ведомость контроля'!L22</f>
        <v>0</v>
      </c>
      <c r="AG12" s="125">
        <f t="shared" si="11"/>
        <v>30</v>
      </c>
      <c r="AH12" s="125">
        <f t="shared" si="14"/>
        <v>-30</v>
      </c>
      <c r="AI12" s="124">
        <f t="shared" si="12"/>
        <v>0</v>
      </c>
    </row>
    <row r="13" spans="1:35">
      <c r="A13" s="123" t="s">
        <v>359</v>
      </c>
      <c r="B13" s="124">
        <v>0.8</v>
      </c>
      <c r="C13" s="125">
        <f t="shared" si="13"/>
        <v>0</v>
      </c>
      <c r="D13" s="125">
        <v>0</v>
      </c>
      <c r="E13" s="125">
        <f t="shared" si="0"/>
        <v>0</v>
      </c>
      <c r="F13" s="124"/>
      <c r="H13" s="123" t="s">
        <v>359</v>
      </c>
      <c r="I13" s="124">
        <v>0.8</v>
      </c>
      <c r="J13" s="126">
        <f>'Справочно_Ведомость контроля'!F26</f>
        <v>0</v>
      </c>
      <c r="K13" s="125">
        <f t="shared" si="5"/>
        <v>0</v>
      </c>
      <c r="L13" s="125">
        <f t="shared" si="1"/>
        <v>0</v>
      </c>
      <c r="M13" s="124"/>
      <c r="N13" s="101"/>
      <c r="O13" s="123" t="s">
        <v>359</v>
      </c>
      <c r="P13" s="124">
        <v>0.8</v>
      </c>
      <c r="Q13" s="126">
        <f>'Справочно_Ведомость контроля'!H26</f>
        <v>0</v>
      </c>
      <c r="R13" s="125">
        <f t="shared" si="7"/>
        <v>0</v>
      </c>
      <c r="S13" s="125">
        <f t="shared" si="15"/>
        <v>0</v>
      </c>
      <c r="T13" s="124"/>
      <c r="W13" s="123" t="s">
        <v>359</v>
      </c>
      <c r="X13" s="124">
        <v>0.8</v>
      </c>
      <c r="Y13" s="126">
        <f>'Справочно_Ведомость контроля'!J26</f>
        <v>0</v>
      </c>
      <c r="Z13" s="125">
        <f t="shared" si="9"/>
        <v>0</v>
      </c>
      <c r="AA13" s="125">
        <f t="shared" si="3"/>
        <v>0</v>
      </c>
      <c r="AB13" s="124"/>
      <c r="AD13" s="123" t="s">
        <v>359</v>
      </c>
      <c r="AE13" s="124">
        <v>0.8</v>
      </c>
      <c r="AF13" s="126">
        <f>'Справочно_Ведомость контроля'!L26</f>
        <v>0</v>
      </c>
      <c r="AG13" s="125">
        <f t="shared" si="11"/>
        <v>0</v>
      </c>
      <c r="AH13" s="125">
        <f t="shared" si="14"/>
        <v>0</v>
      </c>
      <c r="AI13" s="124"/>
    </row>
    <row r="14" spans="1:35" ht="28">
      <c r="A14" s="123" t="s">
        <v>499</v>
      </c>
      <c r="B14" s="124">
        <v>1.27</v>
      </c>
      <c r="C14" s="125">
        <f t="shared" si="13"/>
        <v>90.44</v>
      </c>
      <c r="D14" s="125">
        <v>35</v>
      </c>
      <c r="E14" s="125">
        <f t="shared" si="0"/>
        <v>55.44</v>
      </c>
      <c r="F14" s="124">
        <f t="shared" ref="F14:F23" si="16">C14*100/D14</f>
        <v>258.39999999999998</v>
      </c>
      <c r="H14" s="123" t="s">
        <v>499</v>
      </c>
      <c r="I14" s="124">
        <v>1.27</v>
      </c>
      <c r="J14" s="126">
        <f>'Справочно_Ведомость контроля'!F23</f>
        <v>23.8</v>
      </c>
      <c r="K14" s="125">
        <f t="shared" si="5"/>
        <v>35</v>
      </c>
      <c r="L14" s="125">
        <f t="shared" si="1"/>
        <v>-11.2</v>
      </c>
      <c r="M14" s="124">
        <f t="shared" ref="M14:M23" si="17">J14*100/K14</f>
        <v>68</v>
      </c>
      <c r="N14" s="101"/>
      <c r="O14" s="123" t="s">
        <v>499</v>
      </c>
      <c r="P14" s="124">
        <v>1.27</v>
      </c>
      <c r="Q14" s="126">
        <f>'Справочно_Ведомость контроля'!H23</f>
        <v>0</v>
      </c>
      <c r="R14" s="125">
        <f t="shared" si="7"/>
        <v>35</v>
      </c>
      <c r="S14" s="125">
        <f t="shared" si="15"/>
        <v>-35</v>
      </c>
      <c r="T14" s="124">
        <f t="shared" ref="T14:T23" si="18">Q14*100/R14</f>
        <v>0</v>
      </c>
      <c r="W14" s="123" t="s">
        <v>499</v>
      </c>
      <c r="X14" s="124">
        <v>1.27</v>
      </c>
      <c r="Y14" s="126">
        <f>'Справочно_Ведомость контроля'!J23</f>
        <v>66.64</v>
      </c>
      <c r="Z14" s="125">
        <f t="shared" si="9"/>
        <v>35</v>
      </c>
      <c r="AA14" s="125">
        <f t="shared" si="3"/>
        <v>31.64</v>
      </c>
      <c r="AB14" s="124">
        <f t="shared" ref="AB14:AB23" si="19">Y14*100/Z14</f>
        <v>190.4</v>
      </c>
      <c r="AD14" s="123" t="s">
        <v>499</v>
      </c>
      <c r="AE14" s="124">
        <v>1.27</v>
      </c>
      <c r="AF14" s="126">
        <f>'Справочно_Ведомость контроля'!L23</f>
        <v>0</v>
      </c>
      <c r="AG14" s="125">
        <f t="shared" si="11"/>
        <v>35</v>
      </c>
      <c r="AH14" s="125">
        <f t="shared" si="14"/>
        <v>-35</v>
      </c>
      <c r="AI14" s="124">
        <f t="shared" si="12"/>
        <v>0</v>
      </c>
    </row>
    <row r="15" spans="1:35" ht="66" customHeight="1">
      <c r="A15" s="123" t="s">
        <v>500</v>
      </c>
      <c r="B15" s="124">
        <v>1.4</v>
      </c>
      <c r="C15" s="125">
        <f t="shared" si="13"/>
        <v>0</v>
      </c>
      <c r="D15" s="125">
        <v>58</v>
      </c>
      <c r="E15" s="125">
        <f t="shared" si="0"/>
        <v>-58</v>
      </c>
      <c r="F15" s="124">
        <f t="shared" si="16"/>
        <v>0</v>
      </c>
      <c r="H15" s="123" t="s">
        <v>500</v>
      </c>
      <c r="I15" s="124">
        <v>1.4</v>
      </c>
      <c r="J15" s="126">
        <f>'Справочно_Ведомость контроля'!F24+'Справочно_Ведомость контроля'!F25</f>
        <v>0</v>
      </c>
      <c r="K15" s="125">
        <f t="shared" si="5"/>
        <v>58</v>
      </c>
      <c r="L15" s="125">
        <f t="shared" si="1"/>
        <v>-58</v>
      </c>
      <c r="M15" s="124">
        <f t="shared" si="17"/>
        <v>0</v>
      </c>
      <c r="N15" s="101"/>
      <c r="O15" s="123" t="s">
        <v>500</v>
      </c>
      <c r="P15" s="124">
        <v>1.4</v>
      </c>
      <c r="Q15" s="126">
        <f>'Справочно_Ведомость контроля'!H24+'Справочно_Ведомость контроля'!H25</f>
        <v>0</v>
      </c>
      <c r="R15" s="125">
        <f t="shared" si="7"/>
        <v>58</v>
      </c>
      <c r="S15" s="125">
        <f t="shared" si="15"/>
        <v>-58</v>
      </c>
      <c r="T15" s="124">
        <f t="shared" si="18"/>
        <v>0</v>
      </c>
      <c r="W15" s="123" t="s">
        <v>500</v>
      </c>
      <c r="X15" s="124">
        <v>1.4</v>
      </c>
      <c r="Y15" s="126">
        <f>'Справочно_Ведомость контроля'!J24+'Справочно_Ведомость контроля'!J25</f>
        <v>0</v>
      </c>
      <c r="Z15" s="125">
        <f t="shared" si="9"/>
        <v>58</v>
      </c>
      <c r="AA15" s="125">
        <f t="shared" si="3"/>
        <v>-58</v>
      </c>
      <c r="AB15" s="124">
        <f t="shared" si="19"/>
        <v>0</v>
      </c>
      <c r="AD15" s="123" t="s">
        <v>500</v>
      </c>
      <c r="AE15" s="124">
        <v>1.4</v>
      </c>
      <c r="AF15" s="126">
        <f>'Справочно_Ведомость контроля'!L24+'Справочно_Ведомость контроля'!L25</f>
        <v>0</v>
      </c>
      <c r="AG15" s="125">
        <f t="shared" si="11"/>
        <v>58</v>
      </c>
      <c r="AH15" s="125">
        <f t="shared" si="14"/>
        <v>-58</v>
      </c>
      <c r="AI15" s="124">
        <f t="shared" si="12"/>
        <v>0</v>
      </c>
    </row>
    <row r="16" spans="1:35" ht="28">
      <c r="A16" s="123" t="s">
        <v>501</v>
      </c>
      <c r="B16" s="124">
        <v>1.4</v>
      </c>
      <c r="C16" s="125">
        <f>J16+Q16+Y16+AF16</f>
        <v>0</v>
      </c>
      <c r="D16" s="125">
        <v>40</v>
      </c>
      <c r="E16" s="125">
        <f t="shared" si="0"/>
        <v>-40</v>
      </c>
      <c r="F16" s="124">
        <f t="shared" si="16"/>
        <v>0</v>
      </c>
      <c r="H16" s="123" t="s">
        <v>501</v>
      </c>
      <c r="I16" s="124">
        <v>1.4</v>
      </c>
      <c r="J16" s="126">
        <f>'Справочно_Ведомость контроля'!F35</f>
        <v>0</v>
      </c>
      <c r="K16" s="125">
        <f t="shared" si="5"/>
        <v>40</v>
      </c>
      <c r="L16" s="125">
        <f t="shared" si="1"/>
        <v>-40</v>
      </c>
      <c r="M16" s="124">
        <f t="shared" si="17"/>
        <v>0</v>
      </c>
      <c r="N16" s="101"/>
      <c r="O16" s="123" t="s">
        <v>501</v>
      </c>
      <c r="P16" s="124">
        <v>1.4</v>
      </c>
      <c r="Q16" s="126">
        <f>'Справочно_Ведомость контроля'!H35</f>
        <v>0</v>
      </c>
      <c r="R16" s="125">
        <f t="shared" si="7"/>
        <v>40</v>
      </c>
      <c r="S16" s="125">
        <f t="shared" si="15"/>
        <v>-40</v>
      </c>
      <c r="T16" s="124">
        <f t="shared" si="18"/>
        <v>0</v>
      </c>
      <c r="W16" s="123" t="s">
        <v>501</v>
      </c>
      <c r="X16" s="124">
        <v>1.4</v>
      </c>
      <c r="Y16" s="126">
        <f>'Справочно_Ведомость контроля'!J35</f>
        <v>0</v>
      </c>
      <c r="Z16" s="125">
        <f t="shared" si="9"/>
        <v>40</v>
      </c>
      <c r="AA16" s="125">
        <f t="shared" si="3"/>
        <v>-40</v>
      </c>
      <c r="AB16" s="124">
        <f t="shared" si="19"/>
        <v>0</v>
      </c>
      <c r="AD16" s="123" t="s">
        <v>501</v>
      </c>
      <c r="AE16" s="124">
        <v>1.4</v>
      </c>
      <c r="AF16" s="126">
        <f>'Справочно_Ведомость контроля'!L35</f>
        <v>0</v>
      </c>
      <c r="AG16" s="125">
        <f t="shared" si="11"/>
        <v>40</v>
      </c>
      <c r="AH16" s="125">
        <f t="shared" si="14"/>
        <v>-40</v>
      </c>
      <c r="AI16" s="124">
        <f t="shared" si="12"/>
        <v>0</v>
      </c>
    </row>
    <row r="17" spans="1:35">
      <c r="A17" s="120" t="s">
        <v>502</v>
      </c>
      <c r="B17" s="121"/>
      <c r="C17" s="127">
        <f>C18/B18+C19/B19</f>
        <v>237.0333333333333</v>
      </c>
      <c r="D17" s="127">
        <v>291</v>
      </c>
      <c r="E17" s="127">
        <f t="shared" si="0"/>
        <v>-53.966666666666697</v>
      </c>
      <c r="F17" s="121">
        <f t="shared" si="16"/>
        <v>81.454753722794948</v>
      </c>
      <c r="H17" s="120" t="s">
        <v>502</v>
      </c>
      <c r="I17" s="121"/>
      <c r="J17" s="122">
        <f>J18/I18+J19/I19</f>
        <v>80.677777777777777</v>
      </c>
      <c r="K17" s="127">
        <f>K18/I18+K19/I19</f>
        <v>290.7037037037037</v>
      </c>
      <c r="L17" s="127">
        <f t="shared" si="1"/>
        <v>-210.02592592592592</v>
      </c>
      <c r="M17" s="121">
        <f t="shared" si="17"/>
        <v>27.752579946489998</v>
      </c>
      <c r="N17" s="100"/>
      <c r="O17" s="120" t="s">
        <v>502</v>
      </c>
      <c r="P17" s="121"/>
      <c r="Q17" s="127">
        <f>Q18/P18+Q19/P19</f>
        <v>0</v>
      </c>
      <c r="R17" s="127">
        <f>R18/P18+R19/P19</f>
        <v>290.7037037037037</v>
      </c>
      <c r="S17" s="127">
        <f>Q17-R17</f>
        <v>-290.7037037037037</v>
      </c>
      <c r="T17" s="121">
        <f t="shared" si="18"/>
        <v>0</v>
      </c>
      <c r="W17" s="120" t="s">
        <v>502</v>
      </c>
      <c r="X17" s="121"/>
      <c r="Y17" s="127">
        <f>Y18/X18+Y19/X19</f>
        <v>156.35555555555555</v>
      </c>
      <c r="Z17" s="127">
        <f>Z18/X18+Z19/X19</f>
        <v>290.7037037037037</v>
      </c>
      <c r="AA17" s="127">
        <f>Y17-Z17</f>
        <v>-134.34814814814814</v>
      </c>
      <c r="AB17" s="121">
        <f t="shared" si="19"/>
        <v>53.785195566314179</v>
      </c>
      <c r="AD17" s="120" t="s">
        <v>502</v>
      </c>
      <c r="AE17" s="121"/>
      <c r="AF17" s="127">
        <f>AF18/AE18+AF19/AE19</f>
        <v>0</v>
      </c>
      <c r="AG17" s="127">
        <f>AG18/AE18+AG19/AE19</f>
        <v>290.7037037037037</v>
      </c>
      <c r="AH17" s="127">
        <f>AF17-AG17</f>
        <v>-290.7037037037037</v>
      </c>
      <c r="AI17" s="121">
        <f t="shared" si="12"/>
        <v>0</v>
      </c>
    </row>
    <row r="18" spans="1:35" ht="82.5" customHeight="1">
      <c r="A18" s="123" t="s">
        <v>503</v>
      </c>
      <c r="B18" s="124">
        <v>1</v>
      </c>
      <c r="C18" s="125">
        <f>J18+Q18+Y18+AF18</f>
        <v>140.69999999999999</v>
      </c>
      <c r="D18" s="125">
        <v>187</v>
      </c>
      <c r="E18" s="125">
        <f t="shared" si="0"/>
        <v>-46.300000000000011</v>
      </c>
      <c r="F18" s="124">
        <f t="shared" si="16"/>
        <v>75.240641711229941</v>
      </c>
      <c r="H18" s="123" t="s">
        <v>503</v>
      </c>
      <c r="I18" s="124">
        <v>1</v>
      </c>
      <c r="J18" s="125">
        <f>'Справочно_Ведомость контроля'!F11</f>
        <v>42.9</v>
      </c>
      <c r="K18" s="125">
        <f>Z18</f>
        <v>187</v>
      </c>
      <c r="L18" s="125">
        <f t="shared" si="1"/>
        <v>-144.1</v>
      </c>
      <c r="M18" s="124">
        <f t="shared" si="17"/>
        <v>22.941176470588236</v>
      </c>
      <c r="N18" s="101"/>
      <c r="O18" s="123" t="s">
        <v>503</v>
      </c>
      <c r="P18" s="124">
        <v>1</v>
      </c>
      <c r="Q18" s="125">
        <f>'Справочно_Ведомость контроля'!H11</f>
        <v>0</v>
      </c>
      <c r="R18" s="125">
        <f>AG18</f>
        <v>187</v>
      </c>
      <c r="S18" s="125">
        <f t="shared" ref="S18:S30" si="20">Q18-R18</f>
        <v>-187</v>
      </c>
      <c r="T18" s="124">
        <f t="shared" si="18"/>
        <v>0</v>
      </c>
      <c r="W18" s="123" t="s">
        <v>503</v>
      </c>
      <c r="X18" s="124">
        <v>1</v>
      </c>
      <c r="Y18" s="125">
        <f>'Справочно_Ведомость контроля'!J11</f>
        <v>97.8</v>
      </c>
      <c r="Z18" s="125">
        <f>D18</f>
        <v>187</v>
      </c>
      <c r="AA18" s="125">
        <f t="shared" si="3"/>
        <v>-89.2</v>
      </c>
      <c r="AB18" s="124">
        <f t="shared" si="19"/>
        <v>52.299465240641709</v>
      </c>
      <c r="AD18" s="123" t="s">
        <v>503</v>
      </c>
      <c r="AE18" s="124">
        <v>1</v>
      </c>
      <c r="AF18" s="125">
        <f>'Справочно_Ведомость контроля'!L11</f>
        <v>0</v>
      </c>
      <c r="AG18" s="125">
        <f>K18</f>
        <v>187</v>
      </c>
      <c r="AH18" s="125">
        <f>AF18-AG18</f>
        <v>-187</v>
      </c>
      <c r="AI18" s="124">
        <f t="shared" si="12"/>
        <v>0</v>
      </c>
    </row>
    <row r="19" spans="1:35">
      <c r="A19" s="123" t="s">
        <v>504</v>
      </c>
      <c r="B19" s="124">
        <v>2.7</v>
      </c>
      <c r="C19" s="125">
        <f>J19+Q19+Y19+AF19</f>
        <v>260.10000000000002</v>
      </c>
      <c r="D19" s="125">
        <v>280</v>
      </c>
      <c r="E19" s="125">
        <f t="shared" si="0"/>
        <v>-19.899999999999977</v>
      </c>
      <c r="F19" s="124">
        <f t="shared" si="16"/>
        <v>92.892857142857153</v>
      </c>
      <c r="H19" s="123" t="s">
        <v>504</v>
      </c>
      <c r="I19" s="124">
        <v>2.7</v>
      </c>
      <c r="J19" s="125">
        <f>'Справочно_Ведомость контроля'!F12+'Справочно_Ведомость контроля'!F13</f>
        <v>102</v>
      </c>
      <c r="K19" s="125">
        <f>Z19</f>
        <v>280</v>
      </c>
      <c r="L19" s="125">
        <f t="shared" si="1"/>
        <v>-178</v>
      </c>
      <c r="M19" s="124">
        <f t="shared" si="17"/>
        <v>36.428571428571431</v>
      </c>
      <c r="N19" s="101"/>
      <c r="O19" s="123" t="s">
        <v>504</v>
      </c>
      <c r="P19" s="124">
        <v>2.7</v>
      </c>
      <c r="Q19" s="125">
        <f>'Справочно_Ведомость контроля'!H12+'Справочно_Ведомость контроля'!H13</f>
        <v>0</v>
      </c>
      <c r="R19" s="125">
        <f>AG19</f>
        <v>280</v>
      </c>
      <c r="S19" s="125">
        <f t="shared" si="20"/>
        <v>-280</v>
      </c>
      <c r="T19" s="124">
        <f t="shared" si="18"/>
        <v>0</v>
      </c>
      <c r="W19" s="123" t="s">
        <v>504</v>
      </c>
      <c r="X19" s="124">
        <v>2.7</v>
      </c>
      <c r="Y19" s="125">
        <f>'Справочно_Ведомость контроля'!J12+'Справочно_Ведомость контроля'!J13</f>
        <v>158.1</v>
      </c>
      <c r="Z19" s="125">
        <f>D19</f>
        <v>280</v>
      </c>
      <c r="AA19" s="125">
        <f t="shared" si="3"/>
        <v>-121.9</v>
      </c>
      <c r="AB19" s="124">
        <f t="shared" si="19"/>
        <v>56.464285714285715</v>
      </c>
      <c r="AD19" s="123" t="s">
        <v>504</v>
      </c>
      <c r="AE19" s="124">
        <v>2.7</v>
      </c>
      <c r="AF19" s="125">
        <f>'Справочно_Ведомость контроля'!L12+'Справочно_Ведомость контроля'!L13</f>
        <v>0</v>
      </c>
      <c r="AG19" s="125">
        <f>K19</f>
        <v>280</v>
      </c>
      <c r="AH19" s="125">
        <f>AF19-AG19</f>
        <v>-280</v>
      </c>
      <c r="AI19" s="124">
        <f t="shared" si="12"/>
        <v>0</v>
      </c>
    </row>
    <row r="20" spans="1:35">
      <c r="A20" s="120" t="s">
        <v>505</v>
      </c>
      <c r="B20" s="121"/>
      <c r="C20" s="127">
        <f>C21/B21+C22/B22+C23/B23</f>
        <v>406.1</v>
      </c>
      <c r="D20" s="127">
        <v>547</v>
      </c>
      <c r="E20" s="127">
        <f t="shared" si="0"/>
        <v>-140.89999999999998</v>
      </c>
      <c r="F20" s="121">
        <f t="shared" si="16"/>
        <v>74.241316270566728</v>
      </c>
      <c r="H20" s="120" t="s">
        <v>505</v>
      </c>
      <c r="I20" s="121"/>
      <c r="J20" s="122">
        <f>J21/I21+J22/I22+J23/I23</f>
        <v>35.666666666666671</v>
      </c>
      <c r="K20" s="127">
        <f>K21/I21+K22/I22+K23/I23</f>
        <v>547.22222222222217</v>
      </c>
      <c r="L20" s="127">
        <f t="shared" si="1"/>
        <v>-511.55555555555549</v>
      </c>
      <c r="M20" s="121">
        <f t="shared" si="17"/>
        <v>6.5177664974619303</v>
      </c>
      <c r="N20" s="100"/>
      <c r="O20" s="120" t="s">
        <v>505</v>
      </c>
      <c r="P20" s="121"/>
      <c r="Q20" s="127">
        <f>Q21/P21+Q22/P22+Q23/P23</f>
        <v>135</v>
      </c>
      <c r="R20" s="127">
        <f>R21/P21+R22/P22+R23/P23</f>
        <v>547.22222222222217</v>
      </c>
      <c r="S20" s="127">
        <f t="shared" si="20"/>
        <v>-412.22222222222217</v>
      </c>
      <c r="T20" s="121">
        <f t="shared" si="18"/>
        <v>24.670050761421322</v>
      </c>
      <c r="W20" s="120" t="s">
        <v>505</v>
      </c>
      <c r="X20" s="121"/>
      <c r="Y20" s="127">
        <f>Y21/X21+Y22/X22+Y23/X23</f>
        <v>100.43333333333332</v>
      </c>
      <c r="Z20" s="127">
        <f>Z21/X21+Z22/X22+Z23/X23</f>
        <v>547.22222222222217</v>
      </c>
      <c r="AA20" s="127">
        <f t="shared" si="3"/>
        <v>-446.78888888888883</v>
      </c>
      <c r="AB20" s="121">
        <f t="shared" si="19"/>
        <v>18.353299492385787</v>
      </c>
      <c r="AD20" s="120" t="s">
        <v>505</v>
      </c>
      <c r="AE20" s="121"/>
      <c r="AF20" s="127">
        <f>AF21/AE21+AF22/AE22+AF23/AE23</f>
        <v>135</v>
      </c>
      <c r="AG20" s="127">
        <f>AG21/AE21+AG22/AE22+AG23/AE23</f>
        <v>547.22222222222217</v>
      </c>
      <c r="AH20" s="127">
        <f t="shared" ref="AH20:AH30" si="21">AF20-AG20</f>
        <v>-412.22222222222217</v>
      </c>
      <c r="AI20" s="121">
        <f t="shared" si="12"/>
        <v>24.670050761421322</v>
      </c>
    </row>
    <row r="21" spans="1:35">
      <c r="A21" s="123" t="s">
        <v>472</v>
      </c>
      <c r="B21" s="124">
        <v>1</v>
      </c>
      <c r="C21" s="125">
        <f>J21+Q21+Y21+AF21</f>
        <v>287.10000000000002</v>
      </c>
      <c r="D21" s="125">
        <v>185</v>
      </c>
      <c r="E21" s="125">
        <f t="shared" si="0"/>
        <v>102.10000000000002</v>
      </c>
      <c r="F21" s="124">
        <f t="shared" si="16"/>
        <v>155.18918918918922</v>
      </c>
      <c r="H21" s="123" t="s">
        <v>472</v>
      </c>
      <c r="I21" s="124">
        <v>1</v>
      </c>
      <c r="J21" s="126">
        <f>'Справочно_Ведомость контроля'!F14</f>
        <v>3</v>
      </c>
      <c r="K21" s="125">
        <f>Z21</f>
        <v>185</v>
      </c>
      <c r="L21" s="125">
        <f t="shared" si="1"/>
        <v>-182</v>
      </c>
      <c r="M21" s="124">
        <f t="shared" si="17"/>
        <v>1.6216216216216217</v>
      </c>
      <c r="N21" s="101"/>
      <c r="O21" s="123" t="s">
        <v>472</v>
      </c>
      <c r="P21" s="124">
        <v>1</v>
      </c>
      <c r="Q21" s="126">
        <f>'Справочно_Ведомость контроля'!H14</f>
        <v>135</v>
      </c>
      <c r="R21" s="125">
        <f>AG21</f>
        <v>185</v>
      </c>
      <c r="S21" s="125">
        <f t="shared" si="20"/>
        <v>-50</v>
      </c>
      <c r="T21" s="124">
        <f t="shared" si="18"/>
        <v>72.972972972972968</v>
      </c>
      <c r="W21" s="123" t="s">
        <v>472</v>
      </c>
      <c r="X21" s="124">
        <v>1</v>
      </c>
      <c r="Y21" s="126">
        <f>'Справочно_Ведомость контроля'!J14</f>
        <v>14.1</v>
      </c>
      <c r="Z21" s="125">
        <f>D21</f>
        <v>185</v>
      </c>
      <c r="AA21" s="125">
        <f t="shared" si="3"/>
        <v>-170.9</v>
      </c>
      <c r="AB21" s="124">
        <f t="shared" si="19"/>
        <v>7.6216216216216219</v>
      </c>
      <c r="AD21" s="123" t="s">
        <v>472</v>
      </c>
      <c r="AE21" s="124">
        <v>1</v>
      </c>
      <c r="AF21" s="126">
        <f>'Справочно_Ведомость контроля'!L14</f>
        <v>135</v>
      </c>
      <c r="AG21" s="125">
        <f>K21</f>
        <v>185</v>
      </c>
      <c r="AH21" s="125">
        <f t="shared" si="21"/>
        <v>-50</v>
      </c>
      <c r="AI21" s="124">
        <f t="shared" si="12"/>
        <v>72.972972972972968</v>
      </c>
    </row>
    <row r="22" spans="1:35">
      <c r="A22" s="123" t="s">
        <v>506</v>
      </c>
      <c r="B22" s="124">
        <v>0.15</v>
      </c>
      <c r="C22" s="125">
        <f>J22+Q22+Y22+AF22</f>
        <v>17.850000000000001</v>
      </c>
      <c r="D22" s="125">
        <v>21</v>
      </c>
      <c r="E22" s="125">
        <f t="shared" si="0"/>
        <v>-3.1499999999999986</v>
      </c>
      <c r="F22" s="124">
        <f t="shared" si="16"/>
        <v>85.000000000000014</v>
      </c>
      <c r="H22" s="123" t="s">
        <v>506</v>
      </c>
      <c r="I22" s="124">
        <v>0.15</v>
      </c>
      <c r="J22" s="126">
        <f>'Справочно_Ведомость контроля'!F15+'Справочно_Ведомость контроля'!F16+'Справочно_Ведомость контроля'!F17+'Справочно_Ведомость контроля'!F18</f>
        <v>4.9000000000000004</v>
      </c>
      <c r="K22" s="125">
        <f>Z22</f>
        <v>21</v>
      </c>
      <c r="L22" s="125">
        <f t="shared" si="1"/>
        <v>-16.100000000000001</v>
      </c>
      <c r="M22" s="124">
        <f t="shared" si="17"/>
        <v>23.333333333333336</v>
      </c>
      <c r="N22" s="101"/>
      <c r="O22" s="123" t="s">
        <v>506</v>
      </c>
      <c r="P22" s="124">
        <v>0.15</v>
      </c>
      <c r="Q22" s="126">
        <f>'Справочно_Ведомость контроля'!H15+'Справочно_Ведомость контроля'!H16+'Справочно_Ведомость контроля'!H17+'Справочно_Ведомость контроля'!H18</f>
        <v>0</v>
      </c>
      <c r="R22" s="125">
        <f>AG22</f>
        <v>21</v>
      </c>
      <c r="S22" s="125">
        <f t="shared" si="20"/>
        <v>-21</v>
      </c>
      <c r="T22" s="124">
        <f t="shared" si="18"/>
        <v>0</v>
      </c>
      <c r="W22" s="123" t="s">
        <v>506</v>
      </c>
      <c r="X22" s="124">
        <v>0.15</v>
      </c>
      <c r="Y22" s="126">
        <f>'Справочно_Ведомость контроля'!J15+'Справочно_Ведомость контроля'!J16+'Справочно_Ведомость контроля'!J17+'Справочно_Ведомость контроля'!J18</f>
        <v>12.95</v>
      </c>
      <c r="Z22" s="125">
        <f>D22</f>
        <v>21</v>
      </c>
      <c r="AA22" s="125">
        <f t="shared" si="3"/>
        <v>-8.0500000000000007</v>
      </c>
      <c r="AB22" s="124">
        <f t="shared" si="19"/>
        <v>61.666666666666664</v>
      </c>
      <c r="AD22" s="123" t="s">
        <v>506</v>
      </c>
      <c r="AE22" s="124">
        <v>0.15</v>
      </c>
      <c r="AF22" s="126">
        <f>'Справочно_Ведомость контроля'!L15+'Справочно_Ведомость контроля'!L16+'Справочно_Ведомость контроля'!L17+'Справочно_Ведомость контроля'!L18</f>
        <v>0</v>
      </c>
      <c r="AG22" s="125">
        <f>K22</f>
        <v>21</v>
      </c>
      <c r="AH22" s="125">
        <f t="shared" si="21"/>
        <v>-21</v>
      </c>
      <c r="AI22" s="124">
        <f t="shared" si="12"/>
        <v>0</v>
      </c>
    </row>
    <row r="23" spans="1:35" ht="33" customHeight="1">
      <c r="A23" s="123" t="s">
        <v>507</v>
      </c>
      <c r="B23" s="124">
        <v>0.9</v>
      </c>
      <c r="C23" s="125">
        <f t="shared" ref="C23:C43" si="22">J23+Q23+Y23+AF23</f>
        <v>0</v>
      </c>
      <c r="D23" s="125">
        <v>200</v>
      </c>
      <c r="E23" s="125">
        <f t="shared" si="0"/>
        <v>-200</v>
      </c>
      <c r="F23" s="124">
        <f t="shared" si="16"/>
        <v>0</v>
      </c>
      <c r="H23" s="123" t="s">
        <v>507</v>
      </c>
      <c r="I23" s="124">
        <v>0.9</v>
      </c>
      <c r="J23" s="126">
        <f>'Справочно_Ведомость контроля'!F19</f>
        <v>0</v>
      </c>
      <c r="K23" s="125">
        <f>Z23</f>
        <v>200</v>
      </c>
      <c r="L23" s="125">
        <f t="shared" si="1"/>
        <v>-200</v>
      </c>
      <c r="M23" s="124">
        <f t="shared" si="17"/>
        <v>0</v>
      </c>
      <c r="N23" s="101"/>
      <c r="O23" s="123" t="s">
        <v>507</v>
      </c>
      <c r="P23" s="124">
        <v>0.9</v>
      </c>
      <c r="Q23" s="126">
        <f>'Справочно_Ведомость контроля'!H19</f>
        <v>0</v>
      </c>
      <c r="R23" s="125">
        <f>AG23</f>
        <v>200</v>
      </c>
      <c r="S23" s="125">
        <f t="shared" si="20"/>
        <v>-200</v>
      </c>
      <c r="T23" s="124">
        <f t="shared" si="18"/>
        <v>0</v>
      </c>
      <c r="W23" s="123" t="s">
        <v>507</v>
      </c>
      <c r="X23" s="124">
        <v>0.9</v>
      </c>
      <c r="Y23" s="126">
        <f>'Справочно_Ведомость контроля'!J19</f>
        <v>0</v>
      </c>
      <c r="Z23" s="125">
        <f>D23</f>
        <v>200</v>
      </c>
      <c r="AA23" s="125">
        <f t="shared" si="3"/>
        <v>-200</v>
      </c>
      <c r="AB23" s="124">
        <f t="shared" si="19"/>
        <v>0</v>
      </c>
      <c r="AD23" s="123" t="s">
        <v>507</v>
      </c>
      <c r="AE23" s="124">
        <v>0.9</v>
      </c>
      <c r="AF23" s="126">
        <f>'Справочно_Ведомость контроля'!L19</f>
        <v>0</v>
      </c>
      <c r="AG23" s="125">
        <f>K23</f>
        <v>200</v>
      </c>
      <c r="AH23" s="125">
        <f t="shared" si="21"/>
        <v>-200</v>
      </c>
      <c r="AI23" s="124">
        <f t="shared" si="12"/>
        <v>0</v>
      </c>
    </row>
    <row r="24" spans="1:35" ht="42">
      <c r="A24" s="123" t="s">
        <v>508</v>
      </c>
      <c r="B24" s="124"/>
      <c r="C24" s="125">
        <f t="shared" si="22"/>
        <v>0</v>
      </c>
      <c r="D24" s="128">
        <v>0</v>
      </c>
      <c r="E24" s="125">
        <f t="shared" si="0"/>
        <v>0</v>
      </c>
      <c r="F24" s="124">
        <v>0</v>
      </c>
      <c r="H24" s="123" t="s">
        <v>508</v>
      </c>
      <c r="I24" s="124"/>
      <c r="J24" s="126"/>
      <c r="K24" s="125">
        <f>Z24</f>
        <v>0</v>
      </c>
      <c r="L24" s="125">
        <f t="shared" si="1"/>
        <v>0</v>
      </c>
      <c r="M24" s="124">
        <v>0</v>
      </c>
      <c r="N24" s="101"/>
      <c r="O24" s="123" t="s">
        <v>508</v>
      </c>
      <c r="P24" s="124"/>
      <c r="Q24" s="126"/>
      <c r="R24" s="125">
        <f>AG24</f>
        <v>0</v>
      </c>
      <c r="S24" s="125">
        <f t="shared" si="20"/>
        <v>0</v>
      </c>
      <c r="T24" s="124">
        <v>0</v>
      </c>
      <c r="W24" s="123" t="s">
        <v>508</v>
      </c>
      <c r="X24" s="124"/>
      <c r="Y24" s="126"/>
      <c r="Z24" s="125">
        <f>D24</f>
        <v>0</v>
      </c>
      <c r="AA24" s="125">
        <f t="shared" si="3"/>
        <v>0</v>
      </c>
      <c r="AB24" s="124">
        <v>0</v>
      </c>
      <c r="AD24" s="123" t="s">
        <v>508</v>
      </c>
      <c r="AE24" s="124"/>
      <c r="AF24" s="126"/>
      <c r="AG24" s="125">
        <f>K24</f>
        <v>0</v>
      </c>
      <c r="AH24" s="125">
        <f>AF24-AG24</f>
        <v>0</v>
      </c>
      <c r="AI24" s="124" t="e">
        <f t="shared" si="12"/>
        <v>#DIV/0!</v>
      </c>
    </row>
    <row r="25" spans="1:35" ht="28">
      <c r="A25" s="120" t="s">
        <v>509</v>
      </c>
      <c r="B25" s="121"/>
      <c r="C25" s="127">
        <f>C26/B26+C27/B27+C28/B28+C29/B29+C30/B30</f>
        <v>196</v>
      </c>
      <c r="D25" s="127">
        <v>310</v>
      </c>
      <c r="E25" s="127">
        <f t="shared" si="0"/>
        <v>-114</v>
      </c>
      <c r="F25" s="121">
        <f t="shared" ref="F25:F30" si="23">C25*100/D25</f>
        <v>63.225806451612904</v>
      </c>
      <c r="H25" s="120" t="s">
        <v>509</v>
      </c>
      <c r="I25" s="121"/>
      <c r="J25" s="122">
        <f>J26/I26+J27/I27+J28/I28+J29/I29+J30/I30</f>
        <v>88.714285714285722</v>
      </c>
      <c r="K25" s="127">
        <f>K26/I26+K27/I27+K28/I28+K29/I29+K30/I30</f>
        <v>310.47619047619054</v>
      </c>
      <c r="L25" s="127">
        <f t="shared" si="1"/>
        <v>-221.76190476190482</v>
      </c>
      <c r="M25" s="121">
        <f t="shared" ref="M25:M30" si="24">J25*100/K25</f>
        <v>28.573619631901838</v>
      </c>
      <c r="N25" s="100"/>
      <c r="O25" s="120" t="s">
        <v>509</v>
      </c>
      <c r="P25" s="121"/>
      <c r="Q25" s="127">
        <f>Q26/P26+Q27/P27+Q28/P28+Q29/P29+Q30/P30</f>
        <v>0</v>
      </c>
      <c r="R25" s="127">
        <f>R26/P26+R27/P27+R28/P28+R29/P29+R30/P30</f>
        <v>310.47619047619054</v>
      </c>
      <c r="S25" s="127">
        <f t="shared" si="20"/>
        <v>-310.47619047619054</v>
      </c>
      <c r="T25" s="121">
        <f t="shared" ref="T25:T30" si="25">Q25*100/R25</f>
        <v>0</v>
      </c>
      <c r="W25" s="120" t="s">
        <v>509</v>
      </c>
      <c r="X25" s="121"/>
      <c r="Y25" s="127">
        <f>Y26/X26+Y27/X27+Y28/X28+Y29/X29+Y30/X30</f>
        <v>107.28571428571428</v>
      </c>
      <c r="Z25" s="127">
        <f>Z26/X26+Z27/X27+Z28/X28+Z29/X29+Z30/X30</f>
        <v>310.47619047619054</v>
      </c>
      <c r="AA25" s="127">
        <f t="shared" si="3"/>
        <v>-203.19047619047626</v>
      </c>
      <c r="AB25" s="121">
        <f t="shared" ref="AB25:AB30" si="26">Y25*100/Z25</f>
        <v>34.555214723926369</v>
      </c>
      <c r="AD25" s="120" t="s">
        <v>509</v>
      </c>
      <c r="AE25" s="121"/>
      <c r="AF25" s="127">
        <f>AF26/AE26+AF27/AE27+AF28/AE28+AF29/AE29+AF30/AE30</f>
        <v>0</v>
      </c>
      <c r="AG25" s="127">
        <f>AG26/AE26+AG27/AE27+AG28/AE28+AG29/AE29+AG30/AE30</f>
        <v>310.47619047619054</v>
      </c>
      <c r="AH25" s="127">
        <f t="shared" si="21"/>
        <v>-310.47619047619054</v>
      </c>
      <c r="AI25" s="121">
        <f t="shared" si="12"/>
        <v>0</v>
      </c>
    </row>
    <row r="26" spans="1:35" ht="66" customHeight="1">
      <c r="A26" s="123" t="s">
        <v>510</v>
      </c>
      <c r="B26" s="124">
        <v>1.5</v>
      </c>
      <c r="C26" s="125">
        <f t="shared" si="22"/>
        <v>0</v>
      </c>
      <c r="D26" s="125">
        <v>80</v>
      </c>
      <c r="E26" s="125">
        <f t="shared" si="0"/>
        <v>-80</v>
      </c>
      <c r="F26" s="124">
        <f t="shared" si="23"/>
        <v>0</v>
      </c>
      <c r="H26" s="123" t="s">
        <v>510</v>
      </c>
      <c r="I26" s="124">
        <v>1.5</v>
      </c>
      <c r="J26" s="126">
        <f>'Справочно_Ведомость контроля'!F6</f>
        <v>0</v>
      </c>
      <c r="K26" s="125">
        <f>Z26</f>
        <v>80</v>
      </c>
      <c r="L26" s="125">
        <f t="shared" si="1"/>
        <v>-80</v>
      </c>
      <c r="M26" s="124">
        <f t="shared" si="24"/>
        <v>0</v>
      </c>
      <c r="N26" s="101"/>
      <c r="O26" s="123" t="s">
        <v>510</v>
      </c>
      <c r="P26" s="124">
        <v>1.5</v>
      </c>
      <c r="Q26" s="126">
        <f>'Справочно_Ведомость контроля'!H6</f>
        <v>0</v>
      </c>
      <c r="R26" s="125">
        <f>AG26</f>
        <v>80</v>
      </c>
      <c r="S26" s="125">
        <f t="shared" si="20"/>
        <v>-80</v>
      </c>
      <c r="T26" s="124">
        <f t="shared" si="25"/>
        <v>0</v>
      </c>
      <c r="W26" s="123" t="s">
        <v>510</v>
      </c>
      <c r="X26" s="124">
        <v>1.5</v>
      </c>
      <c r="Y26" s="126">
        <f>'Справочно_Ведомость контроля'!J6</f>
        <v>0</v>
      </c>
      <c r="Z26" s="125">
        <f>D26</f>
        <v>80</v>
      </c>
      <c r="AA26" s="125">
        <f t="shared" si="3"/>
        <v>-80</v>
      </c>
      <c r="AB26" s="124">
        <f t="shared" si="26"/>
        <v>0</v>
      </c>
      <c r="AD26" s="123" t="s">
        <v>510</v>
      </c>
      <c r="AE26" s="124">
        <v>1.5</v>
      </c>
      <c r="AF26" s="126">
        <f>'Справочно_Ведомость контроля'!L6</f>
        <v>0</v>
      </c>
      <c r="AG26" s="125">
        <f>K26</f>
        <v>80</v>
      </c>
      <c r="AH26" s="127">
        <f t="shared" si="21"/>
        <v>-80</v>
      </c>
      <c r="AI26" s="124">
        <f t="shared" si="12"/>
        <v>0</v>
      </c>
    </row>
    <row r="27" spans="1:35" ht="82.5" customHeight="1">
      <c r="A27" s="123" t="s">
        <v>47</v>
      </c>
      <c r="B27" s="124">
        <v>1</v>
      </c>
      <c r="C27" s="125">
        <f t="shared" si="22"/>
        <v>0</v>
      </c>
      <c r="D27" s="125">
        <v>150</v>
      </c>
      <c r="E27" s="125">
        <f t="shared" si="0"/>
        <v>-150</v>
      </c>
      <c r="F27" s="124">
        <f t="shared" si="23"/>
        <v>0</v>
      </c>
      <c r="H27" s="123" t="s">
        <v>47</v>
      </c>
      <c r="I27" s="124">
        <v>1</v>
      </c>
      <c r="J27" s="126">
        <f>'Справочно_Ведомость контроля'!F7</f>
        <v>0</v>
      </c>
      <c r="K27" s="125">
        <f>Z27</f>
        <v>150</v>
      </c>
      <c r="L27" s="125">
        <f t="shared" si="1"/>
        <v>-150</v>
      </c>
      <c r="M27" s="124">
        <f t="shared" si="24"/>
        <v>0</v>
      </c>
      <c r="N27" s="101"/>
      <c r="O27" s="123" t="s">
        <v>47</v>
      </c>
      <c r="P27" s="124">
        <v>1</v>
      </c>
      <c r="Q27" s="126">
        <f>'Справочно_Ведомость контроля'!H7</f>
        <v>0</v>
      </c>
      <c r="R27" s="125">
        <f>AG27</f>
        <v>150</v>
      </c>
      <c r="S27" s="125">
        <f t="shared" si="20"/>
        <v>-150</v>
      </c>
      <c r="T27" s="124">
        <f t="shared" si="25"/>
        <v>0</v>
      </c>
      <c r="W27" s="123" t="s">
        <v>47</v>
      </c>
      <c r="X27" s="124">
        <v>1</v>
      </c>
      <c r="Y27" s="126">
        <f>'Справочно_Ведомость контроля'!J7</f>
        <v>0</v>
      </c>
      <c r="Z27" s="125">
        <f>D27</f>
        <v>150</v>
      </c>
      <c r="AA27" s="125">
        <f t="shared" si="3"/>
        <v>-150</v>
      </c>
      <c r="AB27" s="124">
        <f t="shared" si="26"/>
        <v>0</v>
      </c>
      <c r="AD27" s="123" t="s">
        <v>47</v>
      </c>
      <c r="AE27" s="124">
        <v>1</v>
      </c>
      <c r="AF27" s="126">
        <f>'Справочно_Ведомость контроля'!L7</f>
        <v>0</v>
      </c>
      <c r="AG27" s="125">
        <f>K27</f>
        <v>150</v>
      </c>
      <c r="AH27" s="127">
        <f t="shared" si="21"/>
        <v>-150</v>
      </c>
      <c r="AI27" s="124">
        <f t="shared" si="12"/>
        <v>0</v>
      </c>
    </row>
    <row r="28" spans="1:35">
      <c r="A28" s="123" t="s">
        <v>469</v>
      </c>
      <c r="B28" s="124">
        <v>0.7</v>
      </c>
      <c r="C28" s="125">
        <f t="shared" si="22"/>
        <v>137.19999999999999</v>
      </c>
      <c r="D28" s="125">
        <v>45</v>
      </c>
      <c r="E28" s="125">
        <f t="shared" si="0"/>
        <v>92.199999999999989</v>
      </c>
      <c r="F28" s="124">
        <f t="shared" si="23"/>
        <v>304.88888888888886</v>
      </c>
      <c r="H28" s="123" t="s">
        <v>469</v>
      </c>
      <c r="I28" s="124">
        <v>0.7</v>
      </c>
      <c r="J28" s="126">
        <f>'Справочно_Ведомость контроля'!F9</f>
        <v>62.1</v>
      </c>
      <c r="K28" s="125">
        <f>Z28</f>
        <v>45</v>
      </c>
      <c r="L28" s="125">
        <f t="shared" si="1"/>
        <v>17.100000000000001</v>
      </c>
      <c r="M28" s="124">
        <f t="shared" si="24"/>
        <v>138</v>
      </c>
      <c r="N28" s="101"/>
      <c r="O28" s="123" t="s">
        <v>469</v>
      </c>
      <c r="P28" s="124">
        <v>0.7</v>
      </c>
      <c r="Q28" s="126">
        <f>'Справочно_Ведомость контроля'!H9</f>
        <v>0</v>
      </c>
      <c r="R28" s="125">
        <f>AG28</f>
        <v>45</v>
      </c>
      <c r="S28" s="125">
        <f t="shared" si="20"/>
        <v>-45</v>
      </c>
      <c r="T28" s="124">
        <f t="shared" si="25"/>
        <v>0</v>
      </c>
      <c r="W28" s="123" t="s">
        <v>469</v>
      </c>
      <c r="X28" s="124">
        <v>0.7</v>
      </c>
      <c r="Y28" s="126">
        <f>'Справочно_Ведомость контроля'!J9</f>
        <v>75.099999999999994</v>
      </c>
      <c r="Z28" s="125">
        <f>D28</f>
        <v>45</v>
      </c>
      <c r="AA28" s="125">
        <f t="shared" si="3"/>
        <v>30.099999999999994</v>
      </c>
      <c r="AB28" s="124">
        <f t="shared" si="26"/>
        <v>166.88888888888886</v>
      </c>
      <c r="AD28" s="123" t="s">
        <v>469</v>
      </c>
      <c r="AE28" s="124">
        <v>0.7</v>
      </c>
      <c r="AF28" s="126">
        <f>'Справочно_Ведомость контроля'!L9</f>
        <v>0</v>
      </c>
      <c r="AG28" s="125">
        <f>K28</f>
        <v>45</v>
      </c>
      <c r="AH28" s="127">
        <f t="shared" si="21"/>
        <v>-45</v>
      </c>
      <c r="AI28" s="124">
        <f t="shared" si="12"/>
        <v>0</v>
      </c>
    </row>
    <row r="29" spans="1:35">
      <c r="A29" s="123" t="s">
        <v>354</v>
      </c>
      <c r="B29" s="124">
        <v>0.7</v>
      </c>
      <c r="C29" s="125">
        <f t="shared" si="22"/>
        <v>0</v>
      </c>
      <c r="D29" s="125">
        <v>15</v>
      </c>
      <c r="E29" s="125">
        <f t="shared" si="0"/>
        <v>-15</v>
      </c>
      <c r="F29" s="124">
        <f t="shared" si="23"/>
        <v>0</v>
      </c>
      <c r="H29" s="123" t="s">
        <v>354</v>
      </c>
      <c r="I29" s="124">
        <v>0.7</v>
      </c>
      <c r="J29" s="126">
        <f>'Справочно_Ведомость контроля'!F10</f>
        <v>0</v>
      </c>
      <c r="K29" s="125">
        <f>Z29</f>
        <v>15</v>
      </c>
      <c r="L29" s="125">
        <f t="shared" si="1"/>
        <v>-15</v>
      </c>
      <c r="M29" s="124">
        <f t="shared" si="24"/>
        <v>0</v>
      </c>
      <c r="N29" s="101"/>
      <c r="O29" s="123" t="s">
        <v>354</v>
      </c>
      <c r="P29" s="124">
        <v>0.7</v>
      </c>
      <c r="Q29" s="126">
        <f>'Справочно_Ведомость контроля'!H10</f>
        <v>0</v>
      </c>
      <c r="R29" s="125">
        <f>AG29</f>
        <v>15</v>
      </c>
      <c r="S29" s="125">
        <f t="shared" si="20"/>
        <v>-15</v>
      </c>
      <c r="T29" s="124">
        <f t="shared" si="25"/>
        <v>0</v>
      </c>
      <c r="W29" s="123" t="s">
        <v>354</v>
      </c>
      <c r="X29" s="124">
        <v>0.7</v>
      </c>
      <c r="Y29" s="126">
        <f>'Справочно_Ведомость контроля'!J10</f>
        <v>0</v>
      </c>
      <c r="Z29" s="125">
        <f>D29</f>
        <v>15</v>
      </c>
      <c r="AA29" s="125">
        <f t="shared" si="3"/>
        <v>-15</v>
      </c>
      <c r="AB29" s="124">
        <f t="shared" si="26"/>
        <v>0</v>
      </c>
      <c r="AD29" s="123" t="s">
        <v>354</v>
      </c>
      <c r="AE29" s="124">
        <v>0.7</v>
      </c>
      <c r="AF29" s="126">
        <f>'Справочно_Ведомость контроля'!L10</f>
        <v>0</v>
      </c>
      <c r="AG29" s="125">
        <f>K29</f>
        <v>15</v>
      </c>
      <c r="AH29" s="127">
        <f t="shared" si="21"/>
        <v>-15</v>
      </c>
      <c r="AI29" s="124">
        <f t="shared" si="12"/>
        <v>0</v>
      </c>
    </row>
    <row r="30" spans="1:35" ht="82.5" customHeight="1">
      <c r="A30" s="123" t="s">
        <v>348</v>
      </c>
      <c r="B30" s="124">
        <v>0.7</v>
      </c>
      <c r="C30" s="125">
        <f t="shared" si="22"/>
        <v>0</v>
      </c>
      <c r="D30" s="125">
        <v>15</v>
      </c>
      <c r="E30" s="125">
        <f t="shared" si="0"/>
        <v>-15</v>
      </c>
      <c r="F30" s="124">
        <f t="shared" si="23"/>
        <v>0</v>
      </c>
      <c r="H30" s="123" t="s">
        <v>348</v>
      </c>
      <c r="I30" s="124">
        <v>0.7</v>
      </c>
      <c r="J30" s="126">
        <f>'Справочно_Ведомость контроля'!F8</f>
        <v>0</v>
      </c>
      <c r="K30" s="125">
        <f>Z30</f>
        <v>15</v>
      </c>
      <c r="L30" s="125">
        <f t="shared" si="1"/>
        <v>-15</v>
      </c>
      <c r="M30" s="124">
        <f t="shared" si="24"/>
        <v>0</v>
      </c>
      <c r="N30" s="101"/>
      <c r="O30" s="123" t="s">
        <v>348</v>
      </c>
      <c r="P30" s="124">
        <v>0.7</v>
      </c>
      <c r="Q30" s="126">
        <f>'Справочно_Ведомость контроля'!H8</f>
        <v>0</v>
      </c>
      <c r="R30" s="125">
        <f>AG30</f>
        <v>15</v>
      </c>
      <c r="S30" s="125">
        <f t="shared" si="20"/>
        <v>-15</v>
      </c>
      <c r="T30" s="124">
        <f t="shared" si="25"/>
        <v>0</v>
      </c>
      <c r="W30" s="123" t="s">
        <v>348</v>
      </c>
      <c r="X30" s="124">
        <v>0.7</v>
      </c>
      <c r="Y30" s="126">
        <f>'Справочно_Ведомость контроля'!J8</f>
        <v>0</v>
      </c>
      <c r="Z30" s="125">
        <f>D30</f>
        <v>15</v>
      </c>
      <c r="AA30" s="125">
        <f t="shared" si="3"/>
        <v>-15</v>
      </c>
      <c r="AB30" s="124">
        <f t="shared" si="26"/>
        <v>0</v>
      </c>
      <c r="AD30" s="123" t="s">
        <v>348</v>
      </c>
      <c r="AE30" s="124">
        <v>0.7</v>
      </c>
      <c r="AF30" s="126">
        <f>'Справочно_Ведомость контроля'!L8</f>
        <v>0</v>
      </c>
      <c r="AG30" s="125">
        <f>K30</f>
        <v>15</v>
      </c>
      <c r="AH30" s="127">
        <f t="shared" si="21"/>
        <v>-15</v>
      </c>
      <c r="AI30" s="124">
        <f t="shared" si="12"/>
        <v>0</v>
      </c>
    </row>
    <row r="31" spans="1:35" ht="28">
      <c r="A31" s="120" t="s">
        <v>511</v>
      </c>
      <c r="B31" s="121"/>
      <c r="C31" s="125">
        <f t="shared" ref="C31" si="27">J31+Y31+AF31</f>
        <v>0</v>
      </c>
      <c r="D31" s="127"/>
      <c r="E31" s="127"/>
      <c r="F31" s="121"/>
      <c r="H31" s="120" t="s">
        <v>511</v>
      </c>
      <c r="I31" s="121"/>
      <c r="J31" s="122"/>
      <c r="K31" s="127"/>
      <c r="L31" s="127"/>
      <c r="M31" s="121"/>
      <c r="N31" s="100"/>
      <c r="O31" s="120" t="s">
        <v>511</v>
      </c>
      <c r="P31" s="121"/>
      <c r="Q31" s="122"/>
      <c r="R31" s="127"/>
      <c r="S31" s="127"/>
      <c r="T31" s="121"/>
      <c r="W31" s="120" t="s">
        <v>511</v>
      </c>
      <c r="X31" s="121"/>
      <c r="Y31" s="122"/>
      <c r="Z31" s="127"/>
      <c r="AA31" s="127"/>
      <c r="AB31" s="121"/>
      <c r="AD31" s="120" t="s">
        <v>511</v>
      </c>
      <c r="AE31" s="121"/>
      <c r="AF31" s="122"/>
      <c r="AG31" s="127"/>
      <c r="AH31" s="127"/>
      <c r="AI31" s="121"/>
    </row>
    <row r="32" spans="1:35" ht="28">
      <c r="A32" s="123" t="s">
        <v>512</v>
      </c>
      <c r="B32" s="124">
        <v>2.4</v>
      </c>
      <c r="C32" s="125">
        <f t="shared" si="22"/>
        <v>0</v>
      </c>
      <c r="D32" s="125">
        <v>30</v>
      </c>
      <c r="E32" s="125">
        <f>C32-D32</f>
        <v>-30</v>
      </c>
      <c r="F32" s="124">
        <f>C32*100/D32</f>
        <v>0</v>
      </c>
      <c r="H32" s="123" t="s">
        <v>512</v>
      </c>
      <c r="I32" s="124">
        <v>2.4</v>
      </c>
      <c r="J32" s="126">
        <f>'Справочно_Ведомость контроля'!F32</f>
        <v>0</v>
      </c>
      <c r="K32" s="125">
        <f>Z32</f>
        <v>30</v>
      </c>
      <c r="L32" s="125">
        <f>J32-K32</f>
        <v>-30</v>
      </c>
      <c r="M32" s="124">
        <f>J32*100/K32</f>
        <v>0</v>
      </c>
      <c r="N32" s="101"/>
      <c r="O32" s="123" t="s">
        <v>512</v>
      </c>
      <c r="P32" s="124">
        <v>2.4</v>
      </c>
      <c r="Q32" s="126">
        <f>'Справочно_Ведомость контроля'!H32</f>
        <v>0</v>
      </c>
      <c r="R32" s="125">
        <f>AG32</f>
        <v>30</v>
      </c>
      <c r="S32" s="125">
        <f>Q32-R32</f>
        <v>-30</v>
      </c>
      <c r="T32" s="124">
        <f>Q32*100/R32</f>
        <v>0</v>
      </c>
      <c r="W32" s="123" t="s">
        <v>512</v>
      </c>
      <c r="X32" s="124">
        <v>2.4</v>
      </c>
      <c r="Y32" s="126">
        <f>'Справочно_Ведомость контроля'!J32</f>
        <v>0</v>
      </c>
      <c r="Z32" s="125">
        <f>D32</f>
        <v>30</v>
      </c>
      <c r="AA32" s="125">
        <f>Y32-Z32</f>
        <v>-30</v>
      </c>
      <c r="AB32" s="124">
        <f>Y32*100/Z32</f>
        <v>0</v>
      </c>
      <c r="AD32" s="123" t="s">
        <v>512</v>
      </c>
      <c r="AE32" s="124">
        <v>2.4</v>
      </c>
      <c r="AF32" s="126">
        <f>'Справочно_Ведомость контроля'!L32</f>
        <v>0</v>
      </c>
      <c r="AG32" s="125">
        <f>K32</f>
        <v>30</v>
      </c>
      <c r="AH32" s="125">
        <f t="shared" ref="AH32:AH33" si="28">AF32-AG32</f>
        <v>-30</v>
      </c>
      <c r="AI32" s="124">
        <f t="shared" si="12"/>
        <v>0</v>
      </c>
    </row>
    <row r="33" spans="1:35">
      <c r="A33" s="123" t="s">
        <v>405</v>
      </c>
      <c r="B33" s="124"/>
      <c r="C33" s="125">
        <f t="shared" si="22"/>
        <v>20.9</v>
      </c>
      <c r="D33" s="125">
        <v>15</v>
      </c>
      <c r="E33" s="125">
        <f>C33-D33</f>
        <v>5.8999999999999986</v>
      </c>
      <c r="F33" s="124">
        <f>C33*100/D33</f>
        <v>139.33333333333334</v>
      </c>
      <c r="H33" s="123" t="s">
        <v>405</v>
      </c>
      <c r="I33" s="124"/>
      <c r="J33" s="126">
        <f>'Справочно_Ведомость контроля'!F33</f>
        <v>7</v>
      </c>
      <c r="K33" s="125">
        <f>Z33</f>
        <v>15</v>
      </c>
      <c r="L33" s="125">
        <f>J33-K33</f>
        <v>-8</v>
      </c>
      <c r="M33" s="124">
        <f>J33*100/K33</f>
        <v>46.666666666666664</v>
      </c>
      <c r="N33" s="101"/>
      <c r="O33" s="123" t="s">
        <v>405</v>
      </c>
      <c r="P33" s="124"/>
      <c r="Q33" s="126">
        <f>'Справочно_Ведомость контроля'!H33</f>
        <v>0</v>
      </c>
      <c r="R33" s="125">
        <f>AG33</f>
        <v>15</v>
      </c>
      <c r="S33" s="125">
        <f>Q33-R33</f>
        <v>-15</v>
      </c>
      <c r="T33" s="124">
        <f>Q33*100/R33</f>
        <v>0</v>
      </c>
      <c r="W33" s="123" t="s">
        <v>405</v>
      </c>
      <c r="X33" s="124"/>
      <c r="Y33" s="126">
        <f>'Справочно_Ведомость контроля'!J33</f>
        <v>13.9</v>
      </c>
      <c r="Z33" s="125">
        <f>D33</f>
        <v>15</v>
      </c>
      <c r="AA33" s="125">
        <f>Y33-Z33</f>
        <v>-1.0999999999999996</v>
      </c>
      <c r="AB33" s="124">
        <f>Y33*100/Z33</f>
        <v>92.666666666666671</v>
      </c>
      <c r="AD33" s="123" t="s">
        <v>405</v>
      </c>
      <c r="AE33" s="124"/>
      <c r="AF33" s="126">
        <f>'Справочно_Ведомость контроля'!L33</f>
        <v>0</v>
      </c>
      <c r="AG33" s="125">
        <f>K33</f>
        <v>15</v>
      </c>
      <c r="AH33" s="125">
        <f t="shared" si="28"/>
        <v>-15</v>
      </c>
      <c r="AI33" s="124">
        <f t="shared" si="12"/>
        <v>0</v>
      </c>
    </row>
    <row r="34" spans="1:35">
      <c r="A34" s="120" t="s">
        <v>513</v>
      </c>
      <c r="B34" s="121"/>
      <c r="C34" s="127">
        <f>C35/B35+C36/B36</f>
        <v>34.9</v>
      </c>
      <c r="D34" s="127">
        <v>37</v>
      </c>
      <c r="E34" s="127">
        <f>C34-D34</f>
        <v>-2.1000000000000014</v>
      </c>
      <c r="F34" s="121">
        <f>C34*100/D34</f>
        <v>94.324324324324323</v>
      </c>
      <c r="H34" s="120" t="s">
        <v>513</v>
      </c>
      <c r="I34" s="121"/>
      <c r="J34" s="122">
        <f>J35/I35+J36/I36</f>
        <v>12</v>
      </c>
      <c r="K34" s="127">
        <f>K35/I35+K36/I36</f>
        <v>36.666666666666664</v>
      </c>
      <c r="L34" s="127">
        <f>J34-K34</f>
        <v>-24.666666666666664</v>
      </c>
      <c r="M34" s="121">
        <f>J34*100/K34</f>
        <v>32.727272727272727</v>
      </c>
      <c r="N34" s="100"/>
      <c r="O34" s="120" t="s">
        <v>513</v>
      </c>
      <c r="P34" s="121"/>
      <c r="Q34" s="122">
        <f>Q35/P35+Q36/P36</f>
        <v>5</v>
      </c>
      <c r="R34" s="127">
        <f>R35/P35+R36/P36</f>
        <v>36.666666666666664</v>
      </c>
      <c r="S34" s="127">
        <f>Q34-R34</f>
        <v>-31.666666666666664</v>
      </c>
      <c r="T34" s="121">
        <f>Q34*100/R34</f>
        <v>13.636363636363637</v>
      </c>
      <c r="W34" s="120" t="s">
        <v>513</v>
      </c>
      <c r="X34" s="121"/>
      <c r="Y34" s="122">
        <f>Y35/X35+Y36/X36</f>
        <v>12.9</v>
      </c>
      <c r="Z34" s="127">
        <f>Z35/X35+Z36/X36</f>
        <v>36.666666666666664</v>
      </c>
      <c r="AA34" s="127">
        <f>Y34-Z34</f>
        <v>-23.766666666666666</v>
      </c>
      <c r="AB34" s="121">
        <f>Y34*100/Z34</f>
        <v>35.181818181818187</v>
      </c>
      <c r="AD34" s="120" t="s">
        <v>513</v>
      </c>
      <c r="AE34" s="121"/>
      <c r="AF34" s="122">
        <f>AF35/AE35+AF36/AE36</f>
        <v>5</v>
      </c>
      <c r="AG34" s="127">
        <f>AG35/AE35+AG36/AE36</f>
        <v>36.666666666666664</v>
      </c>
      <c r="AH34" s="127">
        <f>AF34-AG34</f>
        <v>-31.666666666666664</v>
      </c>
      <c r="AI34" s="121">
        <f t="shared" si="12"/>
        <v>13.636363636363637</v>
      </c>
    </row>
    <row r="35" spans="1:35">
      <c r="A35" s="123" t="s">
        <v>412</v>
      </c>
      <c r="B35" s="124">
        <v>1</v>
      </c>
      <c r="C35" s="125">
        <f t="shared" si="22"/>
        <v>34.9</v>
      </c>
      <c r="D35" s="125">
        <v>30</v>
      </c>
      <c r="E35" s="125">
        <f>C35-D35</f>
        <v>4.8999999999999986</v>
      </c>
      <c r="F35" s="124">
        <f>C35*100/D35</f>
        <v>116.33333333333333</v>
      </c>
      <c r="H35" s="123" t="s">
        <v>412</v>
      </c>
      <c r="I35" s="124">
        <v>1</v>
      </c>
      <c r="J35" s="126">
        <f>'Справочно_Ведомость контроля'!F36</f>
        <v>12</v>
      </c>
      <c r="K35" s="125">
        <f>Z35</f>
        <v>30</v>
      </c>
      <c r="L35" s="125">
        <f>J35-K35</f>
        <v>-18</v>
      </c>
      <c r="M35" s="124">
        <f>J35*100/K35</f>
        <v>40</v>
      </c>
      <c r="N35" s="101"/>
      <c r="O35" s="123" t="s">
        <v>412</v>
      </c>
      <c r="P35" s="124">
        <v>1</v>
      </c>
      <c r="Q35" s="126">
        <f>'Справочно_Ведомость контроля'!H36</f>
        <v>5</v>
      </c>
      <c r="R35" s="125">
        <f>AG35</f>
        <v>30</v>
      </c>
      <c r="S35" s="125">
        <f>Q35-R35</f>
        <v>-25</v>
      </c>
      <c r="T35" s="124">
        <f>Q35*100/R35</f>
        <v>16.666666666666668</v>
      </c>
      <c r="W35" s="123" t="s">
        <v>412</v>
      </c>
      <c r="X35" s="124">
        <v>1</v>
      </c>
      <c r="Y35" s="126">
        <f>'Справочно_Ведомость контроля'!J36</f>
        <v>12.9</v>
      </c>
      <c r="Z35" s="125">
        <f>D35</f>
        <v>30</v>
      </c>
      <c r="AA35" s="125">
        <f>Y35-Z35</f>
        <v>-17.100000000000001</v>
      </c>
      <c r="AB35" s="124">
        <f>Y35*100/Z35</f>
        <v>43</v>
      </c>
      <c r="AD35" s="123" t="s">
        <v>412</v>
      </c>
      <c r="AE35" s="124">
        <v>1</v>
      </c>
      <c r="AF35" s="126">
        <f>'Справочно_Ведомость контроля'!L36</f>
        <v>5</v>
      </c>
      <c r="AG35" s="125">
        <f>K35</f>
        <v>30</v>
      </c>
      <c r="AH35" s="125">
        <f t="shared" ref="AH35:AH36" si="29">AF35-AG35</f>
        <v>-25</v>
      </c>
      <c r="AI35" s="124">
        <f t="shared" si="12"/>
        <v>16.666666666666668</v>
      </c>
    </row>
    <row r="36" spans="1:35">
      <c r="A36" s="123" t="s">
        <v>514</v>
      </c>
      <c r="B36" s="124">
        <v>1.5</v>
      </c>
      <c r="C36" s="125">
        <f t="shared" si="22"/>
        <v>0</v>
      </c>
      <c r="D36" s="125">
        <v>10</v>
      </c>
      <c r="E36" s="125">
        <f>C36-D36</f>
        <v>-10</v>
      </c>
      <c r="F36" s="124">
        <f>C36*100/D36</f>
        <v>0</v>
      </c>
      <c r="H36" s="123" t="s">
        <v>514</v>
      </c>
      <c r="I36" s="124">
        <v>1.5</v>
      </c>
      <c r="J36" s="126">
        <f>'Справочно_Ведомость контроля'!F37</f>
        <v>0</v>
      </c>
      <c r="K36" s="125">
        <f>Z36</f>
        <v>10</v>
      </c>
      <c r="L36" s="125">
        <f>J36-K36</f>
        <v>-10</v>
      </c>
      <c r="M36" s="124">
        <f>J36*100/K36</f>
        <v>0</v>
      </c>
      <c r="N36" s="101"/>
      <c r="O36" s="123" t="s">
        <v>514</v>
      </c>
      <c r="P36" s="124">
        <v>1.5</v>
      </c>
      <c r="Q36" s="126">
        <f>'Справочно_Ведомость контроля'!H37</f>
        <v>0</v>
      </c>
      <c r="R36" s="125">
        <f>AG36</f>
        <v>10</v>
      </c>
      <c r="S36" s="125">
        <f>Q36-R36</f>
        <v>-10</v>
      </c>
      <c r="T36" s="124">
        <f>Q36*100/R36</f>
        <v>0</v>
      </c>
      <c r="W36" s="123" t="s">
        <v>514</v>
      </c>
      <c r="X36" s="124">
        <v>1.5</v>
      </c>
      <c r="Y36" s="126">
        <f>'Справочно_Ведомость контроля'!J37</f>
        <v>0</v>
      </c>
      <c r="Z36" s="125">
        <f>D36</f>
        <v>10</v>
      </c>
      <c r="AA36" s="125">
        <f>Y36-Z36</f>
        <v>-10</v>
      </c>
      <c r="AB36" s="124">
        <f>Y36*100/Z36</f>
        <v>0</v>
      </c>
      <c r="AD36" s="123" t="s">
        <v>514</v>
      </c>
      <c r="AE36" s="124">
        <v>1.5</v>
      </c>
      <c r="AF36" s="126">
        <f>'Справочно_Ведомость контроля'!L37</f>
        <v>0</v>
      </c>
      <c r="AG36" s="125">
        <f>K36</f>
        <v>10</v>
      </c>
      <c r="AH36" s="125">
        <f t="shared" si="29"/>
        <v>-10</v>
      </c>
      <c r="AI36" s="124">
        <f t="shared" si="12"/>
        <v>0</v>
      </c>
    </row>
    <row r="37" spans="1:35">
      <c r="A37" s="120" t="s">
        <v>515</v>
      </c>
      <c r="B37" s="120"/>
      <c r="C37" s="120"/>
      <c r="D37" s="120"/>
      <c r="E37" s="120"/>
      <c r="F37" s="120"/>
      <c r="H37" s="120" t="s">
        <v>515</v>
      </c>
      <c r="I37" s="120"/>
      <c r="J37" s="129"/>
      <c r="K37" s="120"/>
      <c r="L37" s="120"/>
      <c r="M37" s="120"/>
      <c r="N37" s="102"/>
      <c r="O37" s="120" t="s">
        <v>515</v>
      </c>
      <c r="P37" s="120"/>
      <c r="Q37" s="129"/>
      <c r="R37" s="120"/>
      <c r="S37" s="120"/>
      <c r="T37" s="120"/>
      <c r="W37" s="120" t="s">
        <v>515</v>
      </c>
      <c r="X37" s="120"/>
      <c r="Y37" s="129"/>
      <c r="Z37" s="120"/>
      <c r="AA37" s="120"/>
      <c r="AB37" s="120"/>
      <c r="AD37" s="120" t="s">
        <v>515</v>
      </c>
      <c r="AE37" s="120"/>
      <c r="AF37" s="129"/>
      <c r="AG37" s="120"/>
      <c r="AH37" s="120"/>
      <c r="AI37" s="120"/>
    </row>
    <row r="38" spans="1:35">
      <c r="A38" s="123" t="s">
        <v>180</v>
      </c>
      <c r="B38" s="124"/>
      <c r="C38" s="125">
        <f t="shared" si="22"/>
        <v>1</v>
      </c>
      <c r="D38" s="126">
        <v>1</v>
      </c>
      <c r="E38" s="125">
        <f t="shared" ref="E38:E43" si="30">C38-D38</f>
        <v>0</v>
      </c>
      <c r="F38" s="124">
        <f t="shared" ref="F38:F43" si="31">C38*100/D38</f>
        <v>100</v>
      </c>
      <c r="H38" s="123" t="s">
        <v>180</v>
      </c>
      <c r="I38" s="124"/>
      <c r="J38" s="126">
        <f>'Справочно_Ведомость контроля'!F38</f>
        <v>1</v>
      </c>
      <c r="K38" s="126">
        <f t="shared" ref="K38:K43" si="32">Z38</f>
        <v>1</v>
      </c>
      <c r="L38" s="125">
        <f t="shared" ref="L38:L43" si="33">J38-K38</f>
        <v>0</v>
      </c>
      <c r="M38" s="124">
        <f t="shared" ref="M38:M43" si="34">J38*100/K38</f>
        <v>100</v>
      </c>
      <c r="N38" s="101"/>
      <c r="O38" s="123" t="s">
        <v>180</v>
      </c>
      <c r="P38" s="124"/>
      <c r="Q38" s="126">
        <f>'Справочно_Ведомость контроля'!H38</f>
        <v>0</v>
      </c>
      <c r="R38" s="126">
        <f t="shared" ref="R38:R43" si="35">AG38</f>
        <v>1</v>
      </c>
      <c r="S38" s="125">
        <f t="shared" ref="S38:S43" si="36">Q38-R38</f>
        <v>-1</v>
      </c>
      <c r="T38" s="124">
        <f t="shared" ref="T38:T42" si="37">Q38*100/R38</f>
        <v>0</v>
      </c>
      <c r="W38" s="123" t="s">
        <v>180</v>
      </c>
      <c r="X38" s="124"/>
      <c r="Y38" s="126">
        <f>'Справочно_Ведомость контроля'!J38</f>
        <v>0</v>
      </c>
      <c r="Z38" s="126">
        <f t="shared" ref="Z38:Z43" si="38">D38</f>
        <v>1</v>
      </c>
      <c r="AA38" s="125">
        <f t="shared" ref="AA38:AA43" si="39">Y38-Z38</f>
        <v>-1</v>
      </c>
      <c r="AB38" s="124">
        <f t="shared" ref="AB38:AB42" si="40">Y38*100/Z38</f>
        <v>0</v>
      </c>
      <c r="AD38" s="123" t="s">
        <v>180</v>
      </c>
      <c r="AE38" s="124"/>
      <c r="AF38" s="126">
        <f>'Справочно_Ведомость контроля'!L38</f>
        <v>0</v>
      </c>
      <c r="AG38" s="126">
        <f t="shared" ref="AG38:AG43" si="41">K38</f>
        <v>1</v>
      </c>
      <c r="AH38" s="125">
        <f t="shared" ref="AH38:AH43" si="42">AF38-AG38</f>
        <v>-1</v>
      </c>
      <c r="AI38" s="124">
        <f t="shared" si="12"/>
        <v>0</v>
      </c>
    </row>
    <row r="39" spans="1:35">
      <c r="A39" s="123" t="s">
        <v>140</v>
      </c>
      <c r="B39" s="124"/>
      <c r="C39" s="125">
        <f t="shared" si="22"/>
        <v>0</v>
      </c>
      <c r="D39" s="126">
        <v>3</v>
      </c>
      <c r="E39" s="125">
        <f t="shared" si="30"/>
        <v>-3</v>
      </c>
      <c r="F39" s="124">
        <f t="shared" si="31"/>
        <v>0</v>
      </c>
      <c r="H39" s="123" t="s">
        <v>140</v>
      </c>
      <c r="I39" s="124"/>
      <c r="J39" s="126">
        <f>'Справочно_Ведомость контроля'!F39</f>
        <v>0</v>
      </c>
      <c r="K39" s="126">
        <f t="shared" si="32"/>
        <v>3</v>
      </c>
      <c r="L39" s="125">
        <f t="shared" si="33"/>
        <v>-3</v>
      </c>
      <c r="M39" s="124">
        <f t="shared" si="34"/>
        <v>0</v>
      </c>
      <c r="N39" s="101"/>
      <c r="O39" s="123" t="s">
        <v>140</v>
      </c>
      <c r="P39" s="124"/>
      <c r="Q39" s="126">
        <f>'Справочно_Ведомость контроля'!H39</f>
        <v>0</v>
      </c>
      <c r="R39" s="126">
        <f t="shared" si="35"/>
        <v>3</v>
      </c>
      <c r="S39" s="125">
        <f t="shared" si="36"/>
        <v>-3</v>
      </c>
      <c r="T39" s="124">
        <f t="shared" si="37"/>
        <v>0</v>
      </c>
      <c r="W39" s="123" t="s">
        <v>140</v>
      </c>
      <c r="X39" s="124"/>
      <c r="Y39" s="126">
        <f>'Справочно_Ведомость контроля'!J39</f>
        <v>0</v>
      </c>
      <c r="Z39" s="126">
        <f t="shared" si="38"/>
        <v>3</v>
      </c>
      <c r="AA39" s="125">
        <f t="shared" si="39"/>
        <v>-3</v>
      </c>
      <c r="AB39" s="124">
        <f t="shared" si="40"/>
        <v>0</v>
      </c>
      <c r="AD39" s="123" t="s">
        <v>140</v>
      </c>
      <c r="AE39" s="124"/>
      <c r="AF39" s="126">
        <f>'Справочно_Ведомость контроля'!L39</f>
        <v>0</v>
      </c>
      <c r="AG39" s="126">
        <f t="shared" si="41"/>
        <v>3</v>
      </c>
      <c r="AH39" s="125">
        <f t="shared" si="42"/>
        <v>-3</v>
      </c>
      <c r="AI39" s="124">
        <f t="shared" si="12"/>
        <v>0</v>
      </c>
    </row>
    <row r="40" spans="1:35">
      <c r="A40" s="123" t="s">
        <v>481</v>
      </c>
      <c r="B40" s="124"/>
      <c r="C40" s="125">
        <f t="shared" si="22"/>
        <v>3</v>
      </c>
      <c r="D40" s="126">
        <v>0.2</v>
      </c>
      <c r="E40" s="125">
        <f t="shared" si="30"/>
        <v>2.8</v>
      </c>
      <c r="F40" s="124">
        <f t="shared" si="31"/>
        <v>1500</v>
      </c>
      <c r="H40" s="123" t="s">
        <v>481</v>
      </c>
      <c r="I40" s="124"/>
      <c r="J40" s="126">
        <f>'Справочно_Ведомость контроля'!F40</f>
        <v>1</v>
      </c>
      <c r="K40" s="126">
        <f t="shared" si="32"/>
        <v>0.2</v>
      </c>
      <c r="L40" s="125">
        <f t="shared" si="33"/>
        <v>0.8</v>
      </c>
      <c r="M40" s="124">
        <f t="shared" si="34"/>
        <v>500</v>
      </c>
      <c r="N40" s="101"/>
      <c r="O40" s="123" t="s">
        <v>481</v>
      </c>
      <c r="P40" s="124"/>
      <c r="Q40" s="126">
        <f>'Справочно_Ведомость контроля'!H40</f>
        <v>0</v>
      </c>
      <c r="R40" s="126">
        <f t="shared" si="35"/>
        <v>0.2</v>
      </c>
      <c r="S40" s="125">
        <f t="shared" si="36"/>
        <v>-0.2</v>
      </c>
      <c r="T40" s="124">
        <f t="shared" si="37"/>
        <v>0</v>
      </c>
      <c r="W40" s="123" t="s">
        <v>481</v>
      </c>
      <c r="X40" s="124"/>
      <c r="Y40" s="126">
        <f>'Справочно_Ведомость контроля'!J40</f>
        <v>2</v>
      </c>
      <c r="Z40" s="126">
        <f t="shared" si="38"/>
        <v>0.2</v>
      </c>
      <c r="AA40" s="125">
        <f t="shared" si="39"/>
        <v>1.8</v>
      </c>
      <c r="AB40" s="124">
        <f t="shared" si="40"/>
        <v>1000</v>
      </c>
      <c r="AD40" s="123" t="s">
        <v>481</v>
      </c>
      <c r="AE40" s="124"/>
      <c r="AF40" s="126">
        <f>'Справочно_Ведомость контроля'!L40</f>
        <v>0</v>
      </c>
      <c r="AG40" s="126">
        <f t="shared" si="41"/>
        <v>0.2</v>
      </c>
      <c r="AH40" s="125">
        <f t="shared" si="42"/>
        <v>-0.2</v>
      </c>
      <c r="AI40" s="124">
        <f t="shared" si="12"/>
        <v>0</v>
      </c>
    </row>
    <row r="41" spans="1:35" ht="33" customHeight="1">
      <c r="A41" s="123" t="s">
        <v>516</v>
      </c>
      <c r="B41" s="124"/>
      <c r="C41" s="125">
        <f t="shared" si="22"/>
        <v>4.75</v>
      </c>
      <c r="D41" s="126">
        <v>3</v>
      </c>
      <c r="E41" s="125">
        <f t="shared" si="30"/>
        <v>1.75</v>
      </c>
      <c r="F41" s="124">
        <f t="shared" si="31"/>
        <v>158.33333333333334</v>
      </c>
      <c r="H41" s="123" t="s">
        <v>516</v>
      </c>
      <c r="I41" s="124"/>
      <c r="J41" s="126">
        <f>'Справочно_Ведомость контроля'!F41</f>
        <v>1.6</v>
      </c>
      <c r="K41" s="126">
        <f t="shared" si="32"/>
        <v>3</v>
      </c>
      <c r="L41" s="125">
        <f t="shared" si="33"/>
        <v>-1.4</v>
      </c>
      <c r="M41" s="124">
        <f t="shared" si="34"/>
        <v>53.333333333333336</v>
      </c>
      <c r="N41" s="101"/>
      <c r="O41" s="123" t="s">
        <v>516</v>
      </c>
      <c r="P41" s="124"/>
      <c r="Q41" s="126">
        <f>'Справочно_Ведомость контроля'!H41</f>
        <v>0</v>
      </c>
      <c r="R41" s="126">
        <f t="shared" si="35"/>
        <v>3</v>
      </c>
      <c r="S41" s="125">
        <f t="shared" si="36"/>
        <v>-3</v>
      </c>
      <c r="T41" s="124">
        <f t="shared" si="37"/>
        <v>0</v>
      </c>
      <c r="W41" s="123" t="s">
        <v>516</v>
      </c>
      <c r="X41" s="124"/>
      <c r="Y41" s="126">
        <f>'Справочно_Ведомость контроля'!J41</f>
        <v>3.15</v>
      </c>
      <c r="Z41" s="126">
        <f t="shared" si="38"/>
        <v>3</v>
      </c>
      <c r="AA41" s="125">
        <f t="shared" si="39"/>
        <v>0.14999999999999991</v>
      </c>
      <c r="AB41" s="124">
        <f t="shared" si="40"/>
        <v>105</v>
      </c>
      <c r="AD41" s="123" t="s">
        <v>516</v>
      </c>
      <c r="AE41" s="124"/>
      <c r="AF41" s="126">
        <f>'Справочно_Ведомость контроля'!L41</f>
        <v>0</v>
      </c>
      <c r="AG41" s="126">
        <f t="shared" si="41"/>
        <v>3</v>
      </c>
      <c r="AH41" s="125">
        <f t="shared" si="42"/>
        <v>-3</v>
      </c>
      <c r="AI41" s="124">
        <f t="shared" si="12"/>
        <v>0</v>
      </c>
    </row>
    <row r="42" spans="1:35">
      <c r="A42" s="123" t="s">
        <v>425</v>
      </c>
      <c r="B42" s="124"/>
      <c r="C42" s="125">
        <f t="shared" si="22"/>
        <v>0</v>
      </c>
      <c r="D42" s="126">
        <v>3</v>
      </c>
      <c r="E42" s="125">
        <f t="shared" si="30"/>
        <v>-3</v>
      </c>
      <c r="F42" s="124">
        <f t="shared" si="31"/>
        <v>0</v>
      </c>
      <c r="H42" s="123" t="s">
        <v>425</v>
      </c>
      <c r="I42" s="124"/>
      <c r="J42" s="126">
        <f>'Справочно_Ведомость контроля'!F42</f>
        <v>0</v>
      </c>
      <c r="K42" s="126">
        <f t="shared" si="32"/>
        <v>3</v>
      </c>
      <c r="L42" s="125">
        <f t="shared" si="33"/>
        <v>-3</v>
      </c>
      <c r="M42" s="124">
        <f t="shared" si="34"/>
        <v>0</v>
      </c>
      <c r="N42" s="101"/>
      <c r="O42" s="123" t="s">
        <v>425</v>
      </c>
      <c r="P42" s="124"/>
      <c r="Q42" s="126">
        <f>'Справочно_Ведомость контроля'!H42</f>
        <v>0</v>
      </c>
      <c r="R42" s="126">
        <f t="shared" si="35"/>
        <v>3</v>
      </c>
      <c r="S42" s="125">
        <f t="shared" si="36"/>
        <v>-3</v>
      </c>
      <c r="T42" s="124">
        <f t="shared" si="37"/>
        <v>0</v>
      </c>
      <c r="W42" s="123" t="s">
        <v>425</v>
      </c>
      <c r="X42" s="124"/>
      <c r="Y42" s="126">
        <f>'Справочно_Ведомость контроля'!J42</f>
        <v>0</v>
      </c>
      <c r="Z42" s="126">
        <f t="shared" si="38"/>
        <v>3</v>
      </c>
      <c r="AA42" s="125">
        <f t="shared" si="39"/>
        <v>-3</v>
      </c>
      <c r="AB42" s="124">
        <f t="shared" si="40"/>
        <v>0</v>
      </c>
      <c r="AD42" s="123" t="s">
        <v>425</v>
      </c>
      <c r="AE42" s="124"/>
      <c r="AF42" s="126">
        <f>'Справочно_Ведомость контроля'!L42</f>
        <v>0</v>
      </c>
      <c r="AG42" s="126">
        <f t="shared" si="41"/>
        <v>3</v>
      </c>
      <c r="AH42" s="125">
        <f t="shared" si="42"/>
        <v>-3</v>
      </c>
      <c r="AI42" s="124">
        <f t="shared" si="12"/>
        <v>0</v>
      </c>
    </row>
    <row r="43" spans="1:35" ht="33" customHeight="1">
      <c r="A43" s="123" t="s">
        <v>517</v>
      </c>
      <c r="B43" s="124"/>
      <c r="C43" s="125">
        <f t="shared" si="22"/>
        <v>0.08</v>
      </c>
      <c r="D43" s="126">
        <v>2</v>
      </c>
      <c r="E43" s="125">
        <f t="shared" si="30"/>
        <v>-1.92</v>
      </c>
      <c r="F43" s="124">
        <f t="shared" si="31"/>
        <v>4</v>
      </c>
      <c r="H43" s="123" t="s">
        <v>517</v>
      </c>
      <c r="I43" s="124"/>
      <c r="J43" s="126">
        <f>'Справочно_Ведомость контроля'!F43</f>
        <v>0</v>
      </c>
      <c r="K43" s="126">
        <f t="shared" si="32"/>
        <v>2</v>
      </c>
      <c r="L43" s="125">
        <f t="shared" si="33"/>
        <v>-2</v>
      </c>
      <c r="M43" s="124">
        <f t="shared" si="34"/>
        <v>0</v>
      </c>
      <c r="N43" s="101"/>
      <c r="O43" s="123" t="s">
        <v>517</v>
      </c>
      <c r="P43" s="124"/>
      <c r="Q43" s="126">
        <f>'Справочно_Ведомость контроля'!H43</f>
        <v>0</v>
      </c>
      <c r="R43" s="126">
        <f t="shared" si="35"/>
        <v>2</v>
      </c>
      <c r="S43" s="125">
        <f t="shared" si="36"/>
        <v>-2</v>
      </c>
      <c r="T43" s="124">
        <f>Q43*100/R43</f>
        <v>0</v>
      </c>
      <c r="W43" s="123" t="s">
        <v>517</v>
      </c>
      <c r="X43" s="124"/>
      <c r="Y43" s="126">
        <f>'Справочно_Ведомость контроля'!J43</f>
        <v>0.08</v>
      </c>
      <c r="Z43" s="126">
        <f t="shared" si="38"/>
        <v>2</v>
      </c>
      <c r="AA43" s="125">
        <f t="shared" si="39"/>
        <v>-1.92</v>
      </c>
      <c r="AB43" s="124">
        <f>Y43*100/Z43</f>
        <v>4</v>
      </c>
      <c r="AD43" s="123" t="s">
        <v>517</v>
      </c>
      <c r="AE43" s="124"/>
      <c r="AF43" s="126">
        <f>'Справочно_Ведомость контроля'!L43</f>
        <v>0</v>
      </c>
      <c r="AG43" s="126">
        <f t="shared" si="41"/>
        <v>2</v>
      </c>
      <c r="AH43" s="125">
        <f t="shared" si="42"/>
        <v>-2</v>
      </c>
      <c r="AI43" s="124">
        <f>AF43*100/AG43</f>
        <v>0</v>
      </c>
    </row>
    <row r="44" spans="1:35" s="103" customFormat="1">
      <c r="A44" s="119" t="s">
        <v>431</v>
      </c>
      <c r="B44" s="134"/>
      <c r="C44" s="135">
        <f>C10+C43+C42+C41+C40+C39+C38+C36+C35+C33+C32+C30+C29+C28+C27+C26+C24+C23+C22+C21+C19+C18+C16+C15+C14+C13+C12+C11+C9+C8+C7+C6</f>
        <v>1196.42</v>
      </c>
      <c r="D44" s="136">
        <f>D38+D39+D40+D41+D43+D36+D35+D33+D32+D30+D29+D28+D27+D26+D23+D22+D21+D19+D18+D16+D15+D14+D13+D12+D11+D9+D8+D7+D6+D42</f>
        <v>2028.2</v>
      </c>
      <c r="E44" s="134"/>
      <c r="F44" s="137"/>
      <c r="H44" s="119" t="s">
        <v>431</v>
      </c>
      <c r="I44" s="134"/>
      <c r="J44" s="135">
        <f>J38+J39+J40+J41+J43+J36+J35+J33+J32+J30+J29+J28+J27+J26+J23+J22+J21+J19+J18+J16+J15+J14+J13+J12+J11+J9+J8+J7+J6+J42</f>
        <v>331.9</v>
      </c>
      <c r="K44" s="136">
        <f>K38+K39+K40+K41+K43+K36+K35+K33+K32+K30+K29+K28+K27+K26+K23+K22+K21+K19+K18+K16+K15+K14+K13+K12+K11+K9+K8+K7+K6+K42</f>
        <v>2028.2</v>
      </c>
      <c r="L44" s="134"/>
      <c r="M44" s="137"/>
      <c r="N44" s="99"/>
      <c r="O44" s="119" t="s">
        <v>431</v>
      </c>
      <c r="P44" s="134"/>
      <c r="Q44" s="136">
        <f>Q6+Q7+Q8+Q9+Q11+Q12+Q13+Q14+Q15+Q16+Q18+Q19+Q21+Q22+Q23+Q24+Q26+Q27+Q28+Q29+Q30+Q32+Q33+Q35+Q36+Q38+Q39+Q40+Q41+Q42+Q43+Q10</f>
        <v>184</v>
      </c>
      <c r="R44" s="136">
        <f>R38+R39+R40+R41+R43+R36+R35+R33+R32+R30+R29+R28+R27+R26+R23+R22+R21+R19+R18+R16+R15+R14+R13+R12+R11+R9+R8+R7+R6+R42</f>
        <v>2028.2</v>
      </c>
      <c r="S44" s="134"/>
      <c r="T44" s="137"/>
      <c r="W44" s="119" t="s">
        <v>431</v>
      </c>
      <c r="X44" s="134"/>
      <c r="Y44" s="136">
        <f>Y38+Y39+Y40+Y41+Y43+Y36+Y35+Y33+Y32+Y30+Y29+Y28+Y27+Y26+Y23+Y22+Y21+Y19+Y18+Y16+Y15+Y14+Y13+Y12+Y11+Y9+Y8+Y7+Y6+Y42</f>
        <v>496.52</v>
      </c>
      <c r="Z44" s="136">
        <f>Z38+Z39+Z40+Z41+Z43+Z36+Z35+Z33+Z32+Z30+Z29+Z28+Z27+Z26+Z23+Z22+Z21+Z19+Z18+Z16+Z15+Z14+Z13+Z12+Z11+Z9+Z8+Z7+Z6+Z42</f>
        <v>2028.2</v>
      </c>
      <c r="AA44" s="134"/>
      <c r="AB44" s="137"/>
      <c r="AD44" s="119" t="s">
        <v>431</v>
      </c>
      <c r="AE44" s="134"/>
      <c r="AF44" s="135">
        <f>AF10+AF43+AF42+AF41+AF40+AF39+AF38+AF36+AF35+AF33+AF32+AF30+AF29+AF28+AF27+AF26+AF24+AF23+AF22+AF21+AF19+AF18+AF16+AF15+AF14+AF13+AF12+AF11+AF9+AF8+AF7+AF6</f>
        <v>184</v>
      </c>
      <c r="AG44" s="136">
        <f>AG38+AG39+AG40+AG41+AG43+AG36+AG35+AG33+AG32+AG30+AG29+AG28+AG27+AG26+AG23+AG22+AG21+AG19+AG18+AG16+AG15+AG14+AG13+AG12+AG11+AG9+AG8+AG7+AG6+AG42</f>
        <v>2028.2</v>
      </c>
      <c r="AH44" s="134"/>
      <c r="AI44" s="137"/>
    </row>
    <row r="45" spans="1:35">
      <c r="C45" s="104">
        <v>0</v>
      </c>
      <c r="J45" s="104">
        <v>0</v>
      </c>
      <c r="Q45" s="104">
        <v>0</v>
      </c>
      <c r="Y45" s="104">
        <v>0</v>
      </c>
      <c r="AF45" s="104">
        <v>0</v>
      </c>
    </row>
    <row r="47" spans="1:35">
      <c r="J47" s="104"/>
    </row>
    <row r="50" spans="9:9">
      <c r="I50" s="104"/>
    </row>
  </sheetData>
  <mergeCells count="15">
    <mergeCell ref="A3:F3"/>
    <mergeCell ref="H3:M3"/>
    <mergeCell ref="O3:T3"/>
    <mergeCell ref="W3:AB3"/>
    <mergeCell ref="AD3:AI3"/>
    <mergeCell ref="A2:F2"/>
    <mergeCell ref="H2:M2"/>
    <mergeCell ref="O2:T2"/>
    <mergeCell ref="W2:AB2"/>
    <mergeCell ref="AD2:AI2"/>
    <mergeCell ref="B4:B5"/>
    <mergeCell ref="I4:I5"/>
    <mergeCell ref="P4:P5"/>
    <mergeCell ref="X4:X5"/>
    <mergeCell ref="AE4:AE5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2" firstPageNumber="0" orientation="landscape" horizontalDpi="300" verticalDpi="300" r:id="rId1"/>
  <colBreaks count="1" manualBreakCount="1">
    <brk id="20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Структура в сравнении</vt:lpstr>
      <vt:lpstr>Меню</vt:lpstr>
      <vt:lpstr>Расчет ХЭХ</vt:lpstr>
      <vt:lpstr>ПЭЦ</vt:lpstr>
      <vt:lpstr>Справочно_Нетто</vt:lpstr>
      <vt:lpstr>Справочно_НЕТТО Свод</vt:lpstr>
      <vt:lpstr>Справочно_Ведомость контроля</vt:lpstr>
      <vt:lpstr>Выполнение норм</vt:lpstr>
      <vt:lpstr>'Выполнение норм'!Область_печати</vt:lpstr>
      <vt:lpstr>Меню!Область_печати</vt:lpstr>
      <vt:lpstr>ПЭЦ!Область_печати</vt:lpstr>
      <vt:lpstr>'Расчет ХЭХ'!Область_печати</vt:lpstr>
      <vt:lpstr>'Справочно_НЕТТО Свод'!Область_печати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User</cp:lastModifiedBy>
  <cp:lastPrinted>2023-01-17T08:44:54Z</cp:lastPrinted>
  <dcterms:created xsi:type="dcterms:W3CDTF">2023-01-13T09:22:20Z</dcterms:created>
  <dcterms:modified xsi:type="dcterms:W3CDTF">2023-01-25T20:16:54Z</dcterms:modified>
</cp:coreProperties>
</file>